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60" windowWidth="8700" windowHeight="12210" tabRatio="603" activeTab="0"/>
  </bookViews>
  <sheets>
    <sheet name="LIFETIME" sheetId="1" r:id="rId1"/>
    <sheet name="Sheet1" sheetId="2" r:id="rId2"/>
  </sheets>
  <definedNames>
    <definedName name="Base.dbm">'LIFETIME'!$BO$3:$BW$241</definedName>
    <definedName name="Bases">'LIFETIME'!$BO$3:$BO$239</definedName>
    <definedName name="Boxstyle" localSheetId="0">'LIFETIME'!$BF$3:$BF$8</definedName>
    <definedName name="BoxStyle">#REF!</definedName>
    <definedName name="Buildercolor">'LIFETIME'!$BL$2:$BL$9</definedName>
    <definedName name="BuilderStyles">'LIFETIME'!$BJ$4:$BJ$11</definedName>
    <definedName name="Cabinets" localSheetId="0">'LIFETIME'!#REF!</definedName>
    <definedName name="Cabinets">#REF!</definedName>
    <definedName name="Doorstyle" localSheetId="0">'LIFETIME'!$BJ$2:$BJ$11</definedName>
    <definedName name="Doorstyle">#REF!</definedName>
    <definedName name="Heritagecolor">'LIFETIME'!#REF!</definedName>
    <definedName name="HeritageStyles">'LIFETIME'!#REF!</definedName>
    <definedName name="Lifedata.dbm" localSheetId="0">'LIFETIME'!#REF!</definedName>
    <definedName name="Lifedata.dbm">#REF!</definedName>
    <definedName name="Lifedata_misc.dbm" localSheetId="0">'LIFETIME'!#REF!</definedName>
    <definedName name="Lifedata_misc.dbm">#REF!</definedName>
    <definedName name="Misc.dbm">'LIFETIME'!$CM$2:$CQ$100</definedName>
    <definedName name="Prestigecolor">'LIFETIME'!#REF!</definedName>
    <definedName name="PrestigeStyles">'LIFETIME'!$BJ$3:$BJ$3</definedName>
    <definedName name="_xlnm.Print_Area" localSheetId="0">'LIFETIME'!$A$1:$O$49</definedName>
    <definedName name="Savannah_cabinets">#REF!</definedName>
    <definedName name="Savannahmisc">#REF!</definedName>
    <definedName name="Savbases">#REF!</definedName>
    <definedName name="SavBases.dbm">#REF!</definedName>
    <definedName name="SavDoorStyle">#REF!</definedName>
    <definedName name="SavMisc">#REF!</definedName>
    <definedName name="SavMisc.dbm">#REF!</definedName>
    <definedName name="SavWalls">#REF!</definedName>
    <definedName name="SavWalls.dbm">#REF!</definedName>
    <definedName name="Walls">'LIFETIME'!$BY$2:$BY$258</definedName>
    <definedName name="Walls.dbm">'LIFETIME'!$BY$2:$CG$258</definedName>
    <definedName name="Wood" localSheetId="0">'LIFETIME'!#REF!</definedName>
    <definedName name="Wood">#REF!</definedName>
    <definedName name="Woodcolors" localSheetId="0">'LIFETIME'!$BL$2:$BL$27</definedName>
    <definedName name="WoodColors">#REF!</definedName>
  </definedNames>
  <calcPr fullCalcOnLoad="1"/>
</workbook>
</file>

<file path=xl/sharedStrings.xml><?xml version="1.0" encoding="utf-8"?>
<sst xmlns="http://schemas.openxmlformats.org/spreadsheetml/2006/main" count="1927" uniqueCount="768">
  <si>
    <t>COVE MOULDING 8'</t>
  </si>
  <si>
    <t>4 SHELF KIT FOR 12 DP PANTRY</t>
  </si>
  <si>
    <r>
      <t>Shipping Address: (</t>
    </r>
    <r>
      <rPr>
        <b/>
        <i/>
        <sz val="8"/>
        <rFont val="Arial"/>
        <family val="2"/>
      </rPr>
      <t>if different)</t>
    </r>
  </si>
  <si>
    <t>Description</t>
  </si>
  <si>
    <t>Wall Cb Ft Subtotal</t>
  </si>
  <si>
    <t>Base Cb Ft Subtotal</t>
  </si>
  <si>
    <t>4 SHELF KIT FOR 24 DP PANTRY</t>
  </si>
  <si>
    <t>4 X 8 SHEET   1/4"</t>
  </si>
  <si>
    <t>4 X 8 SHEET   1/2"</t>
  </si>
  <si>
    <t>4 X 8 SHEET   3/4"</t>
  </si>
  <si>
    <t>End Panel with 1 3/4" Stile</t>
  </si>
  <si>
    <t>End Panel with 3" Stile</t>
  </si>
  <si>
    <t>Roll Out Shelf Kit  BASE DEPTH</t>
  </si>
  <si>
    <t>SHELF BRACE SUPPORT</t>
  </si>
  <si>
    <t>SCRIBE</t>
  </si>
  <si>
    <t xml:space="preserve">Utility Shelf  </t>
  </si>
  <si>
    <t>Valance Arch</t>
  </si>
  <si>
    <t>Valance Straight</t>
  </si>
  <si>
    <t>RE1.751284</t>
  </si>
  <si>
    <t>RE1.751290</t>
  </si>
  <si>
    <t>RE1.751296</t>
  </si>
  <si>
    <t>RE1.752484</t>
  </si>
  <si>
    <t>RE1.752490</t>
  </si>
  <si>
    <t>RE1.752496</t>
  </si>
  <si>
    <t>DISHWASHER END PANEL 1"</t>
  </si>
  <si>
    <t>DISHWASHER END PANEL 3"</t>
  </si>
  <si>
    <t>DISHWASHER END PANEL 6"</t>
  </si>
  <si>
    <t>FILLER</t>
  </si>
  <si>
    <t>BASE FILLER  3 X 31</t>
  </si>
  <si>
    <t>BASE FILLER  1 X 31</t>
  </si>
  <si>
    <t>BASE BOARD</t>
  </si>
  <si>
    <t>WALL FILLER  1 X 30</t>
  </si>
  <si>
    <t>WALL FILLER  3 X 30</t>
  </si>
  <si>
    <t>OSC8</t>
  </si>
  <si>
    <t>QTR</t>
  </si>
  <si>
    <t>FAX THIS PAGE ONLY</t>
  </si>
  <si>
    <t>Page 2</t>
  </si>
  <si>
    <t>Page 3</t>
  </si>
  <si>
    <t>Page 4</t>
  </si>
  <si>
    <t>BLIND LEFT</t>
  </si>
  <si>
    <t>BLIND RIGHT</t>
  </si>
  <si>
    <t>REVERSIBLE BLIND</t>
  </si>
  <si>
    <t>Base Cabinet Breakdown</t>
  </si>
  <si>
    <t>Wall Cabinet Brreakdown</t>
  </si>
  <si>
    <t>Miscellaneous Breakdown</t>
  </si>
  <si>
    <t>Color/Glaze Charge:</t>
  </si>
  <si>
    <t>**Box Style**</t>
  </si>
  <si>
    <t>Color/Glaze Upcharge</t>
  </si>
  <si>
    <t>Fax:  478-275-4269</t>
  </si>
  <si>
    <t>VSB-VDB24</t>
  </si>
  <si>
    <t>VSB-VDB24T</t>
  </si>
  <si>
    <t>VSB-VDB30</t>
  </si>
  <si>
    <t>VSB-VDB30T</t>
  </si>
  <si>
    <t>VSB-VDB36</t>
  </si>
  <si>
    <t>VSB-VDB36T</t>
  </si>
  <si>
    <t>Wood/Color Options</t>
  </si>
  <si>
    <t>Corner Blind Left</t>
  </si>
  <si>
    <t>Corner Blind Right</t>
  </si>
  <si>
    <t>Required</t>
  </si>
  <si>
    <t>Orders not confirmed or paid are held</t>
  </si>
  <si>
    <t>Wood &amp; Color:</t>
  </si>
  <si>
    <t>Total Base Cab.</t>
  </si>
  <si>
    <t>Total Wall Cab.</t>
  </si>
  <si>
    <t>Cabinet Factored Price</t>
  </si>
  <si>
    <t>Base Cabinet Quantity</t>
  </si>
  <si>
    <t>Wall Cabinet Quantity</t>
  </si>
  <si>
    <t>Misc Items Quantity</t>
  </si>
  <si>
    <t>Base Cabinets Below</t>
  </si>
  <si>
    <t>Select Misc. Items Below</t>
  </si>
  <si>
    <t>Wall Cabinets Below</t>
  </si>
  <si>
    <t>Misc Items Below</t>
  </si>
  <si>
    <t>BC363690RS</t>
  </si>
  <si>
    <t>REVOLVING SHELF- PIE SHAPE</t>
  </si>
  <si>
    <t>BCB36BL</t>
  </si>
  <si>
    <t>BLIND CORNER BASE BLIND LEFT</t>
  </si>
  <si>
    <t>BCB36BR</t>
  </si>
  <si>
    <t>BLIND CORNER BASE BLIND RIGHT</t>
  </si>
  <si>
    <t>BCB39BL</t>
  </si>
  <si>
    <t>BCB39BR</t>
  </si>
  <si>
    <t>BCB42BL</t>
  </si>
  <si>
    <t>BCB42BR</t>
  </si>
  <si>
    <t>BCB45BL</t>
  </si>
  <si>
    <t>BCB45BR</t>
  </si>
  <si>
    <t>BCB48BL</t>
  </si>
  <si>
    <t>BCB48BR</t>
  </si>
  <si>
    <t>BCB54BL</t>
  </si>
  <si>
    <t>BCB54BR</t>
  </si>
  <si>
    <t>BCB60BL</t>
  </si>
  <si>
    <t>BCB60BR</t>
  </si>
  <si>
    <t>BCSB60BL</t>
  </si>
  <si>
    <t>BCSB60BR</t>
  </si>
  <si>
    <t>BCW2430BL</t>
  </si>
  <si>
    <t>BCW2430BR</t>
  </si>
  <si>
    <t>BCW2436BL</t>
  </si>
  <si>
    <t>BCW2436BR</t>
  </si>
  <si>
    <t>BCW2442BL</t>
  </si>
  <si>
    <t>BCW2442BR</t>
  </si>
  <si>
    <t>BCW2730BL</t>
  </si>
  <si>
    <t>BCW2730BR</t>
  </si>
  <si>
    <t>BCW2736BL</t>
  </si>
  <si>
    <t>BCW2736BR</t>
  </si>
  <si>
    <t>BCW2742BL</t>
  </si>
  <si>
    <t>BCW2742BR</t>
  </si>
  <si>
    <t>BCW3030BL</t>
  </si>
  <si>
    <t>BCW3030BR</t>
  </si>
  <si>
    <t>BCW3036BL</t>
  </si>
  <si>
    <t>BCW3036BR</t>
  </si>
  <si>
    <t>BCW3042BL</t>
  </si>
  <si>
    <t>BCW3042BR</t>
  </si>
  <si>
    <t>BCW3330BL</t>
  </si>
  <si>
    <t>BCW3330BR</t>
  </si>
  <si>
    <t>BCW3336BL</t>
  </si>
  <si>
    <t>BCW3336BR</t>
  </si>
  <si>
    <t>BCW3342BL</t>
  </si>
  <si>
    <t>BCW3342BR</t>
  </si>
  <si>
    <t>BCW3630BL</t>
  </si>
  <si>
    <t>BCW3630BR</t>
  </si>
  <si>
    <t>BCW3636BL</t>
  </si>
  <si>
    <t>BCW3636BR</t>
  </si>
  <si>
    <t>BCW3642BL</t>
  </si>
  <si>
    <t>BCW3642BR</t>
  </si>
  <si>
    <t>BEP</t>
  </si>
  <si>
    <t>BASE END PANEL</t>
  </si>
  <si>
    <t>COVE</t>
  </si>
  <si>
    <t>O272496D</t>
  </si>
  <si>
    <t>CROWN MOULDING-3"-8' PC</t>
  </si>
  <si>
    <t>CROWN MOLD 5"-8'PC</t>
  </si>
  <si>
    <t>DEP</t>
  </si>
  <si>
    <t>DESK END PANEL</t>
  </si>
  <si>
    <t>DWEP1</t>
  </si>
  <si>
    <t>DWEP3</t>
  </si>
  <si>
    <t>DWEP6</t>
  </si>
  <si>
    <t>F342</t>
  </si>
  <si>
    <t>F642</t>
  </si>
  <si>
    <t>FTB4</t>
  </si>
  <si>
    <t>MW271234.5</t>
  </si>
  <si>
    <t>MW271240.5</t>
  </si>
  <si>
    <t>MW271246.5</t>
  </si>
  <si>
    <t>MW2734.5</t>
  </si>
  <si>
    <t>MW2740.5</t>
  </si>
  <si>
    <t>MW2746.5</t>
  </si>
  <si>
    <t>MW301234.5</t>
  </si>
  <si>
    <t>MW301240.5</t>
  </si>
  <si>
    <t>MW301246.5</t>
  </si>
  <si>
    <t>MW3034.5</t>
  </si>
  <si>
    <t>MW3040.5</t>
  </si>
  <si>
    <t>MW3046.5</t>
  </si>
  <si>
    <t>O272484</t>
  </si>
  <si>
    <t>O272484D</t>
  </si>
  <si>
    <t>O272484MW</t>
  </si>
  <si>
    <t>O272496</t>
  </si>
  <si>
    <t>O272496MW</t>
  </si>
  <si>
    <t>O302484</t>
  </si>
  <si>
    <t>O302484D</t>
  </si>
  <si>
    <t>O302484MW</t>
  </si>
  <si>
    <t>O302496</t>
  </si>
  <si>
    <t>O302496D</t>
  </si>
  <si>
    <t>O302496MW</t>
  </si>
  <si>
    <t>O332484</t>
  </si>
  <si>
    <t>O332484D</t>
  </si>
  <si>
    <t>O332484MW</t>
  </si>
  <si>
    <t>O332496D</t>
  </si>
  <si>
    <t>O332496MW</t>
  </si>
  <si>
    <t>OUTSIDE CORNER MOULDING-8'PC</t>
  </si>
  <si>
    <t>Wall Factor</t>
  </si>
  <si>
    <t>Misc Factor</t>
  </si>
  <si>
    <t>Base Factor</t>
  </si>
  <si>
    <t>PB24</t>
  </si>
  <si>
    <t>PB27</t>
  </si>
  <si>
    <t>PB30</t>
  </si>
  <si>
    <t>PB33</t>
  </si>
  <si>
    <t>PB36</t>
  </si>
  <si>
    <t>PLYWOOD.25</t>
  </si>
  <si>
    <t>PLYWOOD.50</t>
  </si>
  <si>
    <t>PLYWOOD.75</t>
  </si>
  <si>
    <t>PSB30</t>
  </si>
  <si>
    <t>PSB33</t>
  </si>
  <si>
    <t>PSB36</t>
  </si>
  <si>
    <t>***Wood***</t>
  </si>
  <si>
    <t>PW2430</t>
  </si>
  <si>
    <t>PW2730</t>
  </si>
  <si>
    <t>PW3030</t>
  </si>
  <si>
    <t>PW3330</t>
  </si>
  <si>
    <t>PW3630</t>
  </si>
  <si>
    <t>Quarter Round MOULDING.75-8'pc</t>
  </si>
  <si>
    <t>RBCB3627</t>
  </si>
  <si>
    <t>RBCB3933</t>
  </si>
  <si>
    <t>RBCB4239</t>
  </si>
  <si>
    <t>RBCB4851</t>
  </si>
  <si>
    <t>RE31284</t>
  </si>
  <si>
    <t>RE31296</t>
  </si>
  <si>
    <t>RE32484</t>
  </si>
  <si>
    <t>RE32496</t>
  </si>
  <si>
    <t>BEADBOARD</t>
  </si>
  <si>
    <t>FB3</t>
  </si>
  <si>
    <t>FW3</t>
  </si>
  <si>
    <t>O332496</t>
  </si>
  <si>
    <t>ROSK33</t>
  </si>
  <si>
    <t>ROSK15</t>
  </si>
  <si>
    <t>ROSK18</t>
  </si>
  <si>
    <t>ROSK21</t>
  </si>
  <si>
    <t>ROSK24</t>
  </si>
  <si>
    <t>ROSK27</t>
  </si>
  <si>
    <t>ROSK30</t>
  </si>
  <si>
    <t>ROSK36</t>
  </si>
  <si>
    <t>ROSK39</t>
  </si>
  <si>
    <t>ROSK42</t>
  </si>
  <si>
    <t>SB27</t>
  </si>
  <si>
    <t>SB30</t>
  </si>
  <si>
    <t>SB33</t>
  </si>
  <si>
    <t>SB36</t>
  </si>
  <si>
    <t>SB39</t>
  </si>
  <si>
    <t>SB42</t>
  </si>
  <si>
    <t>SB45</t>
  </si>
  <si>
    <t>SB48</t>
  </si>
  <si>
    <t>SB54</t>
  </si>
  <si>
    <t>SB60</t>
  </si>
  <si>
    <t>SB66</t>
  </si>
  <si>
    <t>SB72</t>
  </si>
  <si>
    <t>SBS9</t>
  </si>
  <si>
    <t>TOE KICK COVER-STAINED 8' PC</t>
  </si>
  <si>
    <t>TILT OUT TRAYS (set of 2)</t>
  </si>
  <si>
    <t>TT24368</t>
  </si>
  <si>
    <t>TOILET TOPPER</t>
  </si>
  <si>
    <t>US.751296</t>
  </si>
  <si>
    <t>US.752496</t>
  </si>
  <si>
    <t>V36A12</t>
  </si>
  <si>
    <t>V36A5</t>
  </si>
  <si>
    <t>V36ST12</t>
  </si>
  <si>
    <t>V36ST5</t>
  </si>
  <si>
    <t>V48A12</t>
  </si>
  <si>
    <t>Total Wall Cabinet</t>
  </si>
  <si>
    <t>V48A5</t>
  </si>
  <si>
    <t>V48ST12</t>
  </si>
  <si>
    <t>V48ST5</t>
  </si>
  <si>
    <t>V60A12</t>
  </si>
  <si>
    <t>V60A5</t>
  </si>
  <si>
    <t>V60ST12</t>
  </si>
  <si>
    <t>V60ST5</t>
  </si>
  <si>
    <t>V72A12</t>
  </si>
  <si>
    <t>V72A5</t>
  </si>
  <si>
    <t>V72ST12</t>
  </si>
  <si>
    <t>V72ST5</t>
  </si>
  <si>
    <t>V96ST5</t>
  </si>
  <si>
    <t>VB27</t>
  </si>
  <si>
    <t>VB27T</t>
  </si>
  <si>
    <t>VB30</t>
  </si>
  <si>
    <t>VB30T</t>
  </si>
  <si>
    <t>VB33</t>
  </si>
  <si>
    <t>VB33T</t>
  </si>
  <si>
    <t>VB36</t>
  </si>
  <si>
    <t>VB36T</t>
  </si>
  <si>
    <t>VB42</t>
  </si>
  <si>
    <t>VB42T</t>
  </si>
  <si>
    <t>VDB12</t>
  </si>
  <si>
    <t>VDB12T</t>
  </si>
  <si>
    <t>VDB15</t>
  </si>
  <si>
    <t>VDB15T</t>
  </si>
  <si>
    <t>VDB18</t>
  </si>
  <si>
    <t>VDB18T</t>
  </si>
  <si>
    <t>VDB21</t>
  </si>
  <si>
    <t>VDB21T</t>
  </si>
  <si>
    <t>VDB24</t>
  </si>
  <si>
    <t>VDB24T</t>
  </si>
  <si>
    <t>VDU24</t>
  </si>
  <si>
    <t>VANITY DRAWER UNIT</t>
  </si>
  <si>
    <t>VDU30</t>
  </si>
  <si>
    <t>VDU36</t>
  </si>
  <si>
    <t>VDU48</t>
  </si>
  <si>
    <t>VSB18</t>
  </si>
  <si>
    <t>VSB18T</t>
  </si>
  <si>
    <t>VSB21</t>
  </si>
  <si>
    <t>VSB21T</t>
  </si>
  <si>
    <t>VSB27</t>
  </si>
  <si>
    <t>VSB27FH</t>
  </si>
  <si>
    <t>VSB27FHT</t>
  </si>
  <si>
    <t>VSB27T</t>
  </si>
  <si>
    <t>VSB30</t>
  </si>
  <si>
    <t>VSB30FH</t>
  </si>
  <si>
    <t>VSB30FHT</t>
  </si>
  <si>
    <t>VSB30T</t>
  </si>
  <si>
    <t>VSB33</t>
  </si>
  <si>
    <t>VSB33DD</t>
  </si>
  <si>
    <t>VSB33DDT</t>
  </si>
  <si>
    <t>VSB33FH</t>
  </si>
  <si>
    <t>VSB33FHT</t>
  </si>
  <si>
    <t>VSB33T</t>
  </si>
  <si>
    <t>VSB36</t>
  </si>
  <si>
    <t>VSB36DD</t>
  </si>
  <si>
    <t>VSB36DDT</t>
  </si>
  <si>
    <t>VSB36FH</t>
  </si>
  <si>
    <t>VSB36FHT</t>
  </si>
  <si>
    <t>VSB36T</t>
  </si>
  <si>
    <t>VSB39</t>
  </si>
  <si>
    <t>VSB39DD</t>
  </si>
  <si>
    <t>VSB39DDT</t>
  </si>
  <si>
    <t>VSB39FH</t>
  </si>
  <si>
    <t>VSB39FHT</t>
  </si>
  <si>
    <t>VSB39T</t>
  </si>
  <si>
    <t>VSB42</t>
  </si>
  <si>
    <t>VSB42DD</t>
  </si>
  <si>
    <t>VSB42DDT</t>
  </si>
  <si>
    <t>VSB42FH</t>
  </si>
  <si>
    <t>VSB42FHT</t>
  </si>
  <si>
    <t>VSB42T</t>
  </si>
  <si>
    <t>VSB45</t>
  </si>
  <si>
    <t>VSB45DD</t>
  </si>
  <si>
    <t>VSB45DDT</t>
  </si>
  <si>
    <t>VSB45FH</t>
  </si>
  <si>
    <t>VSB45FHT</t>
  </si>
  <si>
    <t>VSB45T</t>
  </si>
  <si>
    <t>VSB48</t>
  </si>
  <si>
    <t>VSB48DD</t>
  </si>
  <si>
    <t>VSB48DD3DR</t>
  </si>
  <si>
    <t>VSB48DDT</t>
  </si>
  <si>
    <t>VSB48FH</t>
  </si>
  <si>
    <t>VSB48FHT</t>
  </si>
  <si>
    <t>VSB48T</t>
  </si>
  <si>
    <t>VSB54</t>
  </si>
  <si>
    <t>VSB54COMB</t>
  </si>
  <si>
    <t>VSB54COMBT</t>
  </si>
  <si>
    <t>VSB54T</t>
  </si>
  <si>
    <t>VSB60</t>
  </si>
  <si>
    <t>VSB60COMB</t>
  </si>
  <si>
    <t>VSB60COMBT</t>
  </si>
  <si>
    <t>VSB60T</t>
  </si>
  <si>
    <t>VSB66</t>
  </si>
  <si>
    <t>VSB66T</t>
  </si>
  <si>
    <t>VSB72</t>
  </si>
  <si>
    <t>VSB72T</t>
  </si>
  <si>
    <t>VSBDB1260</t>
  </si>
  <si>
    <t>VSBDB1260T</t>
  </si>
  <si>
    <t>TO</t>
  </si>
  <si>
    <t>TK</t>
  </si>
  <si>
    <t>VSBDB1866</t>
  </si>
  <si>
    <t>VSBDB1866T</t>
  </si>
  <si>
    <t>VSBDB54</t>
  </si>
  <si>
    <t>VSBDB54T</t>
  </si>
  <si>
    <t>VSBDB60</t>
  </si>
  <si>
    <t>VSBDB60T</t>
  </si>
  <si>
    <t>VSBDB66</t>
  </si>
  <si>
    <t>VSBDB66T</t>
  </si>
  <si>
    <t>VSBDB72</t>
  </si>
  <si>
    <t>Shaker Wide Stile</t>
  </si>
  <si>
    <t>Trenton</t>
  </si>
  <si>
    <t>Metropolitan</t>
  </si>
  <si>
    <t>Monroe</t>
  </si>
  <si>
    <t>VSBDB72T</t>
  </si>
  <si>
    <t>PBCB39</t>
  </si>
  <si>
    <t>VB39</t>
  </si>
  <si>
    <t>VB45</t>
  </si>
  <si>
    <t>VB48</t>
  </si>
  <si>
    <t>O302490</t>
  </si>
  <si>
    <t>O302490D</t>
  </si>
  <si>
    <t>O302490MW</t>
  </si>
  <si>
    <t>O272490</t>
  </si>
  <si>
    <t>O272490D</t>
  </si>
  <si>
    <t>O272490MW</t>
  </si>
  <si>
    <t>O332490</t>
  </si>
  <si>
    <t>O332490D</t>
  </si>
  <si>
    <t>O332490MW</t>
  </si>
  <si>
    <t>BCW3942BR</t>
  </si>
  <si>
    <t>BCW3942BL</t>
  </si>
  <si>
    <t>BCW4242BR</t>
  </si>
  <si>
    <t>BCW4242BL</t>
  </si>
  <si>
    <t>BCW3936BL</t>
  </si>
  <si>
    <t>BCW3936BR</t>
  </si>
  <si>
    <t>BCW4236BR</t>
  </si>
  <si>
    <t>BCW4236BL</t>
  </si>
  <si>
    <t>BCW3930BL</t>
  </si>
  <si>
    <t>BCW4230BL</t>
  </si>
  <si>
    <t>BCW4230BR</t>
  </si>
  <si>
    <t>BCW3930BR</t>
  </si>
  <si>
    <t>DB15-3</t>
  </si>
  <si>
    <t>DB18-3</t>
  </si>
  <si>
    <t>DB24-3</t>
  </si>
  <si>
    <t>VSB24</t>
  </si>
  <si>
    <t>Wood\Color:</t>
  </si>
  <si>
    <t>Base Subtotal</t>
  </si>
  <si>
    <t>Wall Subtotal</t>
  </si>
  <si>
    <t>Misc Cb Ft Sub total</t>
  </si>
  <si>
    <t>MiscSubtotal</t>
  </si>
  <si>
    <t>Factored Total</t>
  </si>
  <si>
    <t>Descriptions</t>
  </si>
  <si>
    <t>Cabinet Quantity</t>
  </si>
  <si>
    <t>Unfactored Price</t>
  </si>
  <si>
    <t>Factored Subtotal</t>
  </si>
  <si>
    <t>Cubic Feet Subtotal</t>
  </si>
  <si>
    <t>Total Misc Items</t>
  </si>
  <si>
    <t>Misc. Quantity</t>
  </si>
  <si>
    <t>Cabinets Unfactored Subtotal</t>
  </si>
  <si>
    <t>W2712</t>
  </si>
  <si>
    <t>W2715</t>
  </si>
  <si>
    <t>W2718</t>
  </si>
  <si>
    <t>W2724</t>
  </si>
  <si>
    <t>W2730</t>
  </si>
  <si>
    <t>W2736</t>
  </si>
  <si>
    <t>W2742</t>
  </si>
  <si>
    <t>W3012</t>
  </si>
  <si>
    <t>W3015</t>
  </si>
  <si>
    <t>W3018</t>
  </si>
  <si>
    <t>W3024</t>
  </si>
  <si>
    <t>W3030</t>
  </si>
  <si>
    <t>W3036</t>
  </si>
  <si>
    <t>W3042</t>
  </si>
  <si>
    <t>W3312</t>
  </si>
  <si>
    <t>W3315</t>
  </si>
  <si>
    <t>W3318</t>
  </si>
  <si>
    <t>W3324</t>
  </si>
  <si>
    <t>W3330</t>
  </si>
  <si>
    <t>W3336</t>
  </si>
  <si>
    <t>W3342</t>
  </si>
  <si>
    <t>W3612</t>
  </si>
  <si>
    <t>W3615</t>
  </si>
  <si>
    <t>W3618</t>
  </si>
  <si>
    <t>W3624</t>
  </si>
  <si>
    <t>W3630</t>
  </si>
  <si>
    <t>W3636</t>
  </si>
  <si>
    <t>W3642</t>
  </si>
  <si>
    <t>W3912</t>
  </si>
  <si>
    <t>W3915</t>
  </si>
  <si>
    <t>W3918</t>
  </si>
  <si>
    <t>W3924</t>
  </si>
  <si>
    <t>W3930</t>
  </si>
  <si>
    <t>W3936</t>
  </si>
  <si>
    <t>W3942</t>
  </si>
  <si>
    <t>W4212</t>
  </si>
  <si>
    <t>W4215</t>
  </si>
  <si>
    <t>W4218</t>
  </si>
  <si>
    <t>W4224</t>
  </si>
  <si>
    <t>W4230</t>
  </si>
  <si>
    <t>W4236</t>
  </si>
  <si>
    <t>W4242</t>
  </si>
  <si>
    <t>Cabinet Type</t>
  </si>
  <si>
    <t>W</t>
  </si>
  <si>
    <t>M</t>
  </si>
  <si>
    <t>B</t>
  </si>
  <si>
    <t>Box Style:</t>
  </si>
  <si>
    <t>P.O. Number:</t>
  </si>
  <si>
    <t>Door Style</t>
  </si>
  <si>
    <t>Madison</t>
  </si>
  <si>
    <t>Shaker</t>
  </si>
  <si>
    <t>CabinetID</t>
  </si>
  <si>
    <t>Retail Price</t>
  </si>
  <si>
    <t>Cubic Feet</t>
  </si>
  <si>
    <t>Cabinet Description</t>
  </si>
  <si>
    <t>SBS7</t>
  </si>
  <si>
    <t>B27</t>
  </si>
  <si>
    <t>B27FH</t>
  </si>
  <si>
    <t>B30</t>
  </si>
  <si>
    <t>B30FH</t>
  </si>
  <si>
    <t>B33</t>
  </si>
  <si>
    <t>B33FH</t>
  </si>
  <si>
    <t>B36</t>
  </si>
  <si>
    <t>B36FH</t>
  </si>
  <si>
    <t>B39</t>
  </si>
  <si>
    <t>B39FH</t>
  </si>
  <si>
    <t>B42</t>
  </si>
  <si>
    <t>B42FH</t>
  </si>
  <si>
    <t>B45</t>
  </si>
  <si>
    <t>B45FH</t>
  </si>
  <si>
    <t>B48</t>
  </si>
  <si>
    <t>B48FH</t>
  </si>
  <si>
    <t>BATTEN MOULDING 8'PC</t>
  </si>
  <si>
    <t>Select Wall Cabinets Below</t>
  </si>
  <si>
    <t>Select Base Cabinets Below</t>
  </si>
  <si>
    <t>Cambridge</t>
  </si>
  <si>
    <t>Stratford</t>
  </si>
  <si>
    <t>Freight Estimate</t>
  </si>
  <si>
    <t>Subtotal</t>
  </si>
  <si>
    <t>Hinge L or R</t>
  </si>
  <si>
    <t>Your Tax Rate:</t>
  </si>
  <si>
    <t>Tax Estimate</t>
  </si>
  <si>
    <t>Your Freight Rate:</t>
  </si>
  <si>
    <t>Cost Estm:</t>
  </si>
  <si>
    <t>B12FH</t>
  </si>
  <si>
    <t>B12</t>
  </si>
  <si>
    <t>B15FH</t>
  </si>
  <si>
    <t>B15</t>
  </si>
  <si>
    <t>B18FH</t>
  </si>
  <si>
    <t>B18</t>
  </si>
  <si>
    <t>B21FH</t>
  </si>
  <si>
    <t>B21</t>
  </si>
  <si>
    <t>B24-2</t>
  </si>
  <si>
    <t>B24FH-2</t>
  </si>
  <si>
    <t>B24FH</t>
  </si>
  <si>
    <t>B24</t>
  </si>
  <si>
    <t>BC363690</t>
  </si>
  <si>
    <t xml:space="preserve">CORNER BASE-PIE SHAPE </t>
  </si>
  <si>
    <t>BCSB66BL</t>
  </si>
  <si>
    <t>BCSB66BR</t>
  </si>
  <si>
    <t>BSB42</t>
  </si>
  <si>
    <t>BSB48</t>
  </si>
  <si>
    <t>BSB54</t>
  </si>
  <si>
    <t>DB12-3</t>
  </si>
  <si>
    <t>DB12-4</t>
  </si>
  <si>
    <t>DB15-4</t>
  </si>
  <si>
    <t>DB18-4</t>
  </si>
  <si>
    <t>DB21-3</t>
  </si>
  <si>
    <t>DB21-4</t>
  </si>
  <si>
    <t>DB24-4</t>
  </si>
  <si>
    <t>DB27-3</t>
  </si>
  <si>
    <t>DB27-4</t>
  </si>
  <si>
    <t>DB30-3</t>
  </si>
  <si>
    <t>DB30-4</t>
  </si>
  <si>
    <t>DB33-3</t>
  </si>
  <si>
    <t>DB33-4</t>
  </si>
  <si>
    <t>DB36-3</t>
  </si>
  <si>
    <t>DB36-4</t>
  </si>
  <si>
    <t>LSCB36</t>
  </si>
  <si>
    <t>PB12</t>
  </si>
  <si>
    <t>PB15</t>
  </si>
  <si>
    <t>PB18</t>
  </si>
  <si>
    <t>PB21</t>
  </si>
  <si>
    <t>PB24-2</t>
  </si>
  <si>
    <t>SB24-2</t>
  </si>
  <si>
    <t>SB24</t>
  </si>
  <si>
    <t>PENINSULA SINK BASE</t>
  </si>
  <si>
    <t>TRAY BASE</t>
  </si>
  <si>
    <t>VB12</t>
  </si>
  <si>
    <t>VB12T</t>
  </si>
  <si>
    <t>VB15</t>
  </si>
  <si>
    <t>VB15T</t>
  </si>
  <si>
    <t>VB18</t>
  </si>
  <si>
    <t>VB18T</t>
  </si>
  <si>
    <t>VB21</t>
  </si>
  <si>
    <t>VB21T</t>
  </si>
  <si>
    <t>VB24-2</t>
  </si>
  <si>
    <t>VB24-2T</t>
  </si>
  <si>
    <t>TALL</t>
  </si>
  <si>
    <t>VB24</t>
  </si>
  <si>
    <t>VB24T</t>
  </si>
  <si>
    <t>VSB24-2FH</t>
  </si>
  <si>
    <t>VSB24-2T</t>
  </si>
  <si>
    <t>VDB-VSB24T</t>
  </si>
  <si>
    <t>VDB-VSB24</t>
  </si>
  <si>
    <t>VDB-VSB30</t>
  </si>
  <si>
    <t>VDB-VSB30T</t>
  </si>
  <si>
    <t>VDB-VSB36</t>
  </si>
  <si>
    <t>VDB-VSB36T</t>
  </si>
  <si>
    <t>VSB24-2</t>
  </si>
  <si>
    <t>VSB24FHT</t>
  </si>
  <si>
    <t>VSB24T</t>
  </si>
  <si>
    <t>VB39T</t>
  </si>
  <si>
    <t>VSB24-2FHT</t>
  </si>
  <si>
    <t>VSB48DD3DRT</t>
  </si>
  <si>
    <t>VSBDB48</t>
  </si>
  <si>
    <t>VSBDB48T</t>
  </si>
  <si>
    <t>VSBDB1872</t>
  </si>
  <si>
    <t>VSBDB1872T</t>
  </si>
  <si>
    <t>P241284</t>
  </si>
  <si>
    <t>P241290</t>
  </si>
  <si>
    <t>P241296</t>
  </si>
  <si>
    <t>P242184</t>
  </si>
  <si>
    <t>P242484</t>
  </si>
  <si>
    <t>P242490</t>
  </si>
  <si>
    <t>P242496</t>
  </si>
  <si>
    <t>P271284</t>
  </si>
  <si>
    <t>P271290</t>
  </si>
  <si>
    <t>P271296</t>
  </si>
  <si>
    <t>P272184</t>
  </si>
  <si>
    <t>P272484</t>
  </si>
  <si>
    <t>P272490</t>
  </si>
  <si>
    <t>P272496</t>
  </si>
  <si>
    <t>P301284</t>
  </si>
  <si>
    <t>P301290</t>
  </si>
  <si>
    <t>P301296</t>
  </si>
  <si>
    <t>P302184</t>
  </si>
  <si>
    <t>P302484</t>
  </si>
  <si>
    <t>P302490</t>
  </si>
  <si>
    <t>P302496</t>
  </si>
  <si>
    <t>P331284</t>
  </si>
  <si>
    <t>P331290</t>
  </si>
  <si>
    <t>P331296</t>
  </si>
  <si>
    <t>P332184</t>
  </si>
  <si>
    <t>P332484</t>
  </si>
  <si>
    <t>P332490</t>
  </si>
  <si>
    <t>P332496</t>
  </si>
  <si>
    <t>P361284</t>
  </si>
  <si>
    <t>P361290</t>
  </si>
  <si>
    <t>P361296</t>
  </si>
  <si>
    <t>P362184</t>
  </si>
  <si>
    <t>P362484</t>
  </si>
  <si>
    <t>P362490</t>
  </si>
  <si>
    <t>P362496</t>
  </si>
  <si>
    <t>PANTRY</t>
  </si>
  <si>
    <t>P121284</t>
  </si>
  <si>
    <t>P122184</t>
  </si>
  <si>
    <t>P122484</t>
  </si>
  <si>
    <t>P122490</t>
  </si>
  <si>
    <t>P122496</t>
  </si>
  <si>
    <t>P151284</t>
  </si>
  <si>
    <t>P151290</t>
  </si>
  <si>
    <t>P151296</t>
  </si>
  <si>
    <t>P152184</t>
  </si>
  <si>
    <t>P152484</t>
  </si>
  <si>
    <t>P152490</t>
  </si>
  <si>
    <t>P152496</t>
  </si>
  <si>
    <t>P181284</t>
  </si>
  <si>
    <t>P181290</t>
  </si>
  <si>
    <t>P181296</t>
  </si>
  <si>
    <t>P182184</t>
  </si>
  <si>
    <t>P182484</t>
  </si>
  <si>
    <t>P182490</t>
  </si>
  <si>
    <t>P182496</t>
  </si>
  <si>
    <t>P211284</t>
  </si>
  <si>
    <t>P211290</t>
  </si>
  <si>
    <t>P211296</t>
  </si>
  <si>
    <t>P212184</t>
  </si>
  <si>
    <t>P212484</t>
  </si>
  <si>
    <t>P212490</t>
  </si>
  <si>
    <t>P212496</t>
  </si>
  <si>
    <t>DC2424</t>
  </si>
  <si>
    <t>DC2430</t>
  </si>
  <si>
    <t>4 x 8</t>
  </si>
  <si>
    <t>Diagonal Corner</t>
  </si>
  <si>
    <t>Microwave Cabinet</t>
  </si>
  <si>
    <t>Oven</t>
  </si>
  <si>
    <t>Peninsula Wall</t>
  </si>
  <si>
    <t>Wall</t>
  </si>
  <si>
    <t>wall</t>
  </si>
  <si>
    <t>Base</t>
  </si>
  <si>
    <t>Vanity</t>
  </si>
  <si>
    <t>DC2436</t>
  </si>
  <si>
    <t>DC2442</t>
  </si>
  <si>
    <t>PW1230</t>
  </si>
  <si>
    <t>PW1530</t>
  </si>
  <si>
    <t>PW1830</t>
  </si>
  <si>
    <t>PW2130</t>
  </si>
  <si>
    <t>PW2430-2</t>
  </si>
  <si>
    <t>W1224</t>
  </si>
  <si>
    <t>W1230</t>
  </si>
  <si>
    <t>W1236</t>
  </si>
  <si>
    <t>W1242</t>
  </si>
  <si>
    <t>W1518</t>
  </si>
  <si>
    <t>W1524</t>
  </si>
  <si>
    <t>W1530</t>
  </si>
  <si>
    <t>W1536</t>
  </si>
  <si>
    <t>W1542</t>
  </si>
  <si>
    <t>W1812</t>
  </si>
  <si>
    <t>W1815</t>
  </si>
  <si>
    <t>W1818</t>
  </si>
  <si>
    <t>W1824</t>
  </si>
  <si>
    <t>W1830</t>
  </si>
  <si>
    <t>W1836</t>
  </si>
  <si>
    <t>W2412-2</t>
  </si>
  <si>
    <t>W2415-2</t>
  </si>
  <si>
    <t>W2418-2</t>
  </si>
  <si>
    <t>W2424-2</t>
  </si>
  <si>
    <t>W2430-2</t>
  </si>
  <si>
    <t>W2436-2</t>
  </si>
  <si>
    <t>W2442-2</t>
  </si>
  <si>
    <t>W1842</t>
  </si>
  <si>
    <t>W2112</t>
  </si>
  <si>
    <t>W2115</t>
  </si>
  <si>
    <t>W2118</t>
  </si>
  <si>
    <t>W2124</t>
  </si>
  <si>
    <t>W2130</t>
  </si>
  <si>
    <t>W2136</t>
  </si>
  <si>
    <t>TB9</t>
  </si>
  <si>
    <t>W2142</t>
  </si>
  <si>
    <t>W2412</t>
  </si>
  <si>
    <t>W2418</t>
  </si>
  <si>
    <t>W2424</t>
  </si>
  <si>
    <t>W2430</t>
  </si>
  <si>
    <t>W2436</t>
  </si>
  <si>
    <t>W2442</t>
  </si>
  <si>
    <t>W924</t>
  </si>
  <si>
    <t>W930</t>
  </si>
  <si>
    <t>W936</t>
  </si>
  <si>
    <t>W942</t>
  </si>
  <si>
    <t>RW3015</t>
  </si>
  <si>
    <t>RW3315</t>
  </si>
  <si>
    <t>RW3318</t>
  </si>
  <si>
    <t>RW3324</t>
  </si>
  <si>
    <t>RW3612</t>
  </si>
  <si>
    <t>RW3615</t>
  </si>
  <si>
    <t>RW3618</t>
  </si>
  <si>
    <t>RW3624</t>
  </si>
  <si>
    <t>RW3912</t>
  </si>
  <si>
    <t>RW3915</t>
  </si>
  <si>
    <t>RW3918</t>
  </si>
  <si>
    <t>RW3924</t>
  </si>
  <si>
    <t>REFRIGERATOR WALL - 24 DEEP</t>
  </si>
  <si>
    <t>W2415</t>
  </si>
  <si>
    <t>P121296</t>
  </si>
  <si>
    <t>DC2730</t>
  </si>
  <si>
    <t>DC2736</t>
  </si>
  <si>
    <t>DC2742</t>
  </si>
  <si>
    <t>BAT</t>
  </si>
  <si>
    <t>CM3</t>
  </si>
  <si>
    <t>CM5</t>
  </si>
  <si>
    <t>F142</t>
  </si>
  <si>
    <t>F384</t>
  </si>
  <si>
    <t>F396</t>
  </si>
  <si>
    <t>F684</t>
  </si>
  <si>
    <t>F696</t>
  </si>
  <si>
    <t>FB1</t>
  </si>
  <si>
    <t>FW1</t>
  </si>
  <si>
    <t xml:space="preserve">Your Company Name: </t>
  </si>
  <si>
    <t>RE31290</t>
  </si>
  <si>
    <t>RE32490</t>
  </si>
  <si>
    <t>SM 1 1/4</t>
  </si>
  <si>
    <t>SM 3/4</t>
  </si>
  <si>
    <t>V96A5</t>
  </si>
  <si>
    <t>Hinge              L or R</t>
  </si>
  <si>
    <t>K3622</t>
  </si>
  <si>
    <t>K3610</t>
  </si>
  <si>
    <t>K3322</t>
  </si>
  <si>
    <t>K3310</t>
  </si>
  <si>
    <t>K3022</t>
  </si>
  <si>
    <t>K3010</t>
  </si>
  <si>
    <t>K2722</t>
  </si>
  <si>
    <t>K2710</t>
  </si>
  <si>
    <t>K2422</t>
  </si>
  <si>
    <t>K2410</t>
  </si>
  <si>
    <t>K2122</t>
  </si>
  <si>
    <t>K2110</t>
  </si>
  <si>
    <t>K1822</t>
  </si>
  <si>
    <t>K1810</t>
  </si>
  <si>
    <t>K1522</t>
  </si>
  <si>
    <t>K1510</t>
  </si>
  <si>
    <t>K1222</t>
  </si>
  <si>
    <t>K1210</t>
  </si>
  <si>
    <t>Miscellaneous Description</t>
  </si>
  <si>
    <t>Net Price</t>
  </si>
  <si>
    <t>express</t>
  </si>
  <si>
    <t>EXPRESS</t>
  </si>
  <si>
    <t>RBCB4548</t>
  </si>
  <si>
    <t>VSB24FH</t>
  </si>
  <si>
    <t>P121290</t>
  </si>
  <si>
    <t>TUK</t>
  </si>
  <si>
    <t>TOUCH UP KIT</t>
  </si>
  <si>
    <t>FB6</t>
  </si>
  <si>
    <t>EXPRESS LINE</t>
  </si>
  <si>
    <t>Email angie.lifetime@gmail.com</t>
  </si>
  <si>
    <t>POPLAR AUTUMN BROWN</t>
  </si>
  <si>
    <t>MAPLE AUTUMN BROWN</t>
  </si>
  <si>
    <t xml:space="preserve">POPLAR CAMDEN </t>
  </si>
  <si>
    <t xml:space="preserve">MAPLE CAMDEN </t>
  </si>
  <si>
    <t xml:space="preserve">POPLAR NUTMEG </t>
  </si>
  <si>
    <t xml:space="preserve">MAPLE NUTMEG </t>
  </si>
  <si>
    <t>POPLAR ROSE +5%</t>
  </si>
  <si>
    <t>POPLAR EXPRESSO</t>
  </si>
  <si>
    <t>MAPLE EXPRESSO</t>
  </si>
  <si>
    <t>POPLAR  EGGSHELL +5%</t>
  </si>
  <si>
    <t>MAPLE EGGSHELL+5%</t>
  </si>
  <si>
    <t>POPLAR  MARCH WIND</t>
  </si>
  <si>
    <t>MAPLE MARCH WIND</t>
  </si>
  <si>
    <t>MAPLE CAMDEN  CHOCOLATE+5%</t>
  </si>
  <si>
    <t>MAPLE NUTMEG  CHOCOLATE+5%</t>
  </si>
  <si>
    <t>MAPLE EGGSHELL+5% CHOCOLATE+5%</t>
  </si>
  <si>
    <t>Note: This is ONLY an estimation</t>
  </si>
  <si>
    <t>MAPLE WHITE+5%</t>
  </si>
  <si>
    <t>POPLAR BEECHNUT</t>
  </si>
  <si>
    <t>POPLAR TOAST</t>
  </si>
  <si>
    <t>POPLAR EGGSHELL+5% CHOCOLATE+5%</t>
  </si>
  <si>
    <t>POPLAR MARCH WIND CHOCOLATE+5%</t>
  </si>
  <si>
    <t>POPLAR NUTMEG  CHOCOLATE+5%</t>
  </si>
  <si>
    <t>POPLAR CAMDEN  CHOCOLATE+5%</t>
  </si>
  <si>
    <t>POPLAR BEECHNUT CHOCOLATE+5%</t>
  </si>
  <si>
    <t>POPLAR ROSE+5%  CHOCOLATE+5%</t>
  </si>
  <si>
    <t xml:space="preserve">MAPLE BEECHNUT </t>
  </si>
  <si>
    <t xml:space="preserve">MAPLE TOAST </t>
  </si>
  <si>
    <t>MAPLE BEECHNUT  CHOCOLATE+5%</t>
  </si>
  <si>
    <t>MAPLE TOAST  CHOCOLATE+5%</t>
  </si>
  <si>
    <t>MAPLE MARCH WIND  CHOCOLATE+5%</t>
  </si>
  <si>
    <t>MAPLE WHITE+5% CHOCOLATE+5%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</si>
</sst>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0.0"/>
    <numFmt numFmtId="167" formatCode="#,##0.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0000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color indexed="8"/>
      <name val="Bookman Old Style"/>
      <family val="1"/>
    </font>
    <font>
      <b/>
      <i/>
      <sz val="8"/>
      <name val="Arial"/>
      <family val="2"/>
    </font>
    <font>
      <b/>
      <i/>
      <u val="single"/>
      <sz val="10"/>
      <color indexed="60"/>
      <name val="Arial"/>
      <family val="2"/>
    </font>
    <font>
      <sz val="10"/>
      <color indexed="10"/>
      <name val="Arial"/>
      <family val="2"/>
    </font>
    <font>
      <sz val="9"/>
      <color indexed="56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u val="single"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5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20" borderId="10" xfId="57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7" xfId="57" applyFont="1" applyFill="1" applyBorder="1" applyAlignment="1" applyProtection="1">
      <alignment horizontal="left" wrapText="1"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" fontId="9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" fontId="4" fillId="0" borderId="13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>
      <alignment wrapText="1"/>
    </xf>
    <xf numFmtId="0" fontId="5" fillId="0" borderId="13" xfId="58" applyFont="1" applyFill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3" xfId="58" applyFont="1" applyFill="1" applyBorder="1" applyAlignment="1" applyProtection="1">
      <alignment horizontal="center" wrapText="1"/>
      <protection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1" fontId="4" fillId="0" borderId="0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>
      <alignment wrapText="1"/>
    </xf>
    <xf numFmtId="1" fontId="0" fillId="0" borderId="0" xfId="0" applyNumberFormat="1" applyAlignment="1">
      <alignment/>
    </xf>
    <xf numFmtId="0" fontId="12" fillId="0" borderId="16" xfId="0" applyFont="1" applyBorder="1" applyAlignment="1">
      <alignment/>
    </xf>
    <xf numFmtId="2" fontId="4" fillId="0" borderId="13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6" fillId="0" borderId="17" xfId="58" applyFont="1" applyFill="1" applyBorder="1" applyAlignment="1" applyProtection="1">
      <alignment horizontal="center" vertical="center" wrapText="1"/>
      <protection/>
    </xf>
    <xf numFmtId="0" fontId="6" fillId="0" borderId="17" xfId="58" applyFont="1" applyFill="1" applyBorder="1" applyAlignment="1" applyProtection="1">
      <alignment horizontal="center" wrapText="1"/>
      <protection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165" fontId="11" fillId="0" borderId="0" xfId="0" applyNumberFormat="1" applyFont="1" applyFill="1" applyBorder="1" applyAlignment="1" applyProtection="1">
      <alignment/>
      <protection/>
    </xf>
    <xf numFmtId="165" fontId="11" fillId="0" borderId="18" xfId="0" applyNumberFormat="1" applyFont="1" applyFill="1" applyBorder="1" applyAlignment="1" applyProtection="1">
      <alignment/>
      <protection/>
    </xf>
    <xf numFmtId="165" fontId="14" fillId="0" borderId="0" xfId="58" applyNumberFormat="1" applyFont="1" applyFill="1" applyBorder="1" applyAlignment="1" applyProtection="1" quotePrefix="1">
      <alignment horizontal="right" wrapText="1"/>
      <protection/>
    </xf>
    <xf numFmtId="165" fontId="14" fillId="0" borderId="0" xfId="58" applyNumberFormat="1" applyFont="1" applyFill="1" applyBorder="1" applyAlignment="1" applyProtection="1">
      <alignment horizontal="right" wrapText="1"/>
      <protection/>
    </xf>
    <xf numFmtId="165" fontId="11" fillId="0" borderId="19" xfId="0" applyNumberFormat="1" applyFont="1" applyFill="1" applyBorder="1" applyAlignment="1" applyProtection="1">
      <alignment/>
      <protection/>
    </xf>
    <xf numFmtId="165" fontId="14" fillId="0" borderId="18" xfId="58" applyNumberFormat="1" applyFont="1" applyFill="1" applyBorder="1" applyAlignment="1" applyProtection="1">
      <alignment horizontal="right" wrapText="1"/>
      <protection/>
    </xf>
    <xf numFmtId="165" fontId="11" fillId="0" borderId="20" xfId="0" applyNumberFormat="1" applyFont="1" applyFill="1" applyBorder="1" applyAlignment="1" applyProtection="1">
      <alignment/>
      <protection/>
    </xf>
    <xf numFmtId="0" fontId="15" fillId="0" borderId="0" xfId="58" applyNumberFormat="1" applyFont="1" applyFill="1" applyBorder="1" applyAlignment="1" applyProtection="1" quotePrefix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43" fontId="0" fillId="0" borderId="0" xfId="42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wrapText="1"/>
    </xf>
    <xf numFmtId="49" fontId="6" fillId="0" borderId="21" xfId="0" applyNumberFormat="1" applyFont="1" applyBorder="1" applyAlignment="1" applyProtection="1">
      <alignment textRotation="90" wrapText="1"/>
      <protection/>
    </xf>
    <xf numFmtId="0" fontId="4" fillId="0" borderId="0" xfId="0" applyFont="1" applyAlignment="1">
      <alignment/>
    </xf>
    <xf numFmtId="0" fontId="6" fillId="0" borderId="0" xfId="58" applyFont="1" applyFill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textRotation="90" wrapText="1"/>
      <protection/>
    </xf>
    <xf numFmtId="43" fontId="4" fillId="0" borderId="0" xfId="0" applyNumberFormat="1" applyFont="1" applyAlignment="1">
      <alignment/>
    </xf>
    <xf numFmtId="0" fontId="1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8" fillId="0" borderId="0" xfId="0" applyFont="1" applyFill="1" applyBorder="1" applyAlignment="1">
      <alignment/>
    </xf>
    <xf numFmtId="43" fontId="18" fillId="0" borderId="0" xfId="42" applyFont="1" applyFill="1" applyBorder="1" applyAlignment="1">
      <alignment/>
    </xf>
    <xf numFmtId="43" fontId="18" fillId="0" borderId="0" xfId="42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43" fontId="19" fillId="0" borderId="0" xfId="42" applyFont="1" applyFill="1" applyBorder="1" applyAlignment="1">
      <alignment/>
    </xf>
    <xf numFmtId="0" fontId="22" fillId="0" borderId="0" xfId="0" applyFont="1" applyAlignment="1">
      <alignment horizontal="right"/>
    </xf>
    <xf numFmtId="49" fontId="6" fillId="0" borderId="0" xfId="0" applyNumberFormat="1" applyFont="1" applyBorder="1" applyAlignment="1" applyProtection="1">
      <alignment textRotation="90" wrapText="1"/>
      <protection/>
    </xf>
    <xf numFmtId="0" fontId="6" fillId="0" borderId="23" xfId="0" applyFont="1" applyBorder="1" applyAlignment="1" applyProtection="1">
      <alignment horizont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20" borderId="26" xfId="57" applyFont="1" applyFill="1" applyBorder="1" applyAlignment="1" applyProtection="1">
      <alignment horizontal="center" vertical="center"/>
      <protection/>
    </xf>
    <xf numFmtId="1" fontId="9" fillId="0" borderId="27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 applyProtection="1">
      <alignment horizontal="center" vertical="center"/>
      <protection locked="0"/>
    </xf>
    <xf numFmtId="1" fontId="9" fillId="0" borderId="28" xfId="0" applyNumberFormat="1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Fill="1" applyBorder="1" applyAlignment="1" applyProtection="1">
      <alignment horizontal="center" vertical="center"/>
      <protection locked="0"/>
    </xf>
    <xf numFmtId="1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30" xfId="0" applyNumberFormat="1" applyFont="1" applyFill="1" applyBorder="1" applyAlignment="1" applyProtection="1">
      <alignment horizontal="center" vertical="center"/>
      <protection locked="0"/>
    </xf>
    <xf numFmtId="1" fontId="9" fillId="0" borderId="31" xfId="0" applyNumberFormat="1" applyFont="1" applyFill="1" applyBorder="1" applyAlignment="1" applyProtection="1">
      <alignment horizontal="center" vertical="center"/>
      <protection locked="0"/>
    </xf>
    <xf numFmtId="1" fontId="9" fillId="0" borderId="30" xfId="0" applyNumberFormat="1" applyFont="1" applyFill="1" applyBorder="1" applyAlignment="1" applyProtection="1">
      <alignment horizontal="center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locked="0"/>
    </xf>
    <xf numFmtId="49" fontId="9" fillId="0" borderId="33" xfId="0" applyNumberFormat="1" applyFont="1" applyFill="1" applyBorder="1" applyAlignment="1" applyProtection="1">
      <alignment horizontal="center" vertical="center"/>
      <protection locked="0"/>
    </xf>
    <xf numFmtId="1" fontId="9" fillId="0" borderId="34" xfId="0" applyNumberFormat="1" applyFont="1" applyFill="1" applyBorder="1" applyAlignment="1" applyProtection="1">
      <alignment horizontal="center" vertical="center"/>
      <protection locked="0"/>
    </xf>
    <xf numFmtId="1" fontId="9" fillId="0" borderId="33" xfId="0" applyNumberFormat="1" applyFont="1" applyFill="1" applyBorder="1" applyAlignment="1" applyProtection="1">
      <alignment horizontal="center" vertical="center"/>
      <protection locked="0"/>
    </xf>
    <xf numFmtId="1" fontId="9" fillId="0" borderId="35" xfId="0" applyNumberFormat="1" applyFont="1" applyFill="1" applyBorder="1" applyAlignment="1" applyProtection="1">
      <alignment horizontal="center" vertical="center"/>
      <protection locked="0"/>
    </xf>
    <xf numFmtId="1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11" fillId="24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1" fillId="0" borderId="7" xfId="57" applyFont="1" applyFill="1" applyBorder="1" applyAlignment="1" applyProtection="1">
      <alignment horizontal="left" wrapText="1"/>
      <protection locked="0"/>
    </xf>
    <xf numFmtId="0" fontId="1" fillId="0" borderId="7" xfId="57" applyFont="1" applyFill="1" applyBorder="1" applyAlignment="1" applyProtection="1">
      <alignment horizontal="left" wrapText="1"/>
      <protection locked="0"/>
    </xf>
    <xf numFmtId="0" fontId="4" fillId="22" borderId="41" xfId="0" applyFont="1" applyFill="1" applyBorder="1" applyAlignment="1">
      <alignment horizontal="left" vertical="center"/>
    </xf>
    <xf numFmtId="0" fontId="0" fillId="22" borderId="30" xfId="0" applyFill="1" applyBorder="1" applyAlignment="1">
      <alignment horizontal="left" vertical="center"/>
    </xf>
    <xf numFmtId="0" fontId="4" fillId="22" borderId="30" xfId="0" applyFont="1" applyFill="1" applyBorder="1" applyAlignment="1" applyProtection="1">
      <alignment horizontal="right" vertical="center"/>
      <protection locked="0"/>
    </xf>
    <xf numFmtId="0" fontId="0" fillId="22" borderId="25" xfId="0" applyFill="1" applyBorder="1" applyAlignment="1">
      <alignment horizontal="left" vertical="center"/>
    </xf>
    <xf numFmtId="0" fontId="0" fillId="22" borderId="18" xfId="0" applyFill="1" applyBorder="1" applyAlignment="1">
      <alignment horizontal="left" vertical="center"/>
    </xf>
    <xf numFmtId="0" fontId="0" fillId="22" borderId="18" xfId="0" applyFill="1" applyBorder="1" applyAlignment="1" applyProtection="1">
      <alignment horizontal="left" vertical="center"/>
      <protection locked="0"/>
    </xf>
    <xf numFmtId="0" fontId="4" fillId="22" borderId="22" xfId="0" applyFont="1" applyFill="1" applyBorder="1" applyAlignment="1" applyProtection="1">
      <alignment horizontal="center"/>
      <protection locked="0"/>
    </xf>
    <xf numFmtId="0" fontId="4" fillId="22" borderId="13" xfId="42" applyNumberFormat="1" applyFont="1" applyFill="1" applyBorder="1" applyAlignment="1">
      <alignment horizontal="center" vertical="center"/>
    </xf>
    <xf numFmtId="9" fontId="4" fillId="22" borderId="13" xfId="61" applyFont="1" applyFill="1" applyBorder="1" applyAlignment="1">
      <alignment horizontal="center" vertical="center"/>
    </xf>
    <xf numFmtId="43" fontId="4" fillId="22" borderId="13" xfId="42" applyFont="1" applyFill="1" applyBorder="1" applyAlignment="1">
      <alignment horizontal="center" vertical="center"/>
    </xf>
    <xf numFmtId="0" fontId="11" fillId="22" borderId="0" xfId="0" applyFont="1" applyFill="1" applyBorder="1" applyAlignment="1" applyProtection="1">
      <alignment/>
      <protection/>
    </xf>
    <xf numFmtId="0" fontId="7" fillId="22" borderId="0" xfId="0" applyFont="1" applyFill="1" applyBorder="1" applyAlignment="1" applyProtection="1">
      <alignment/>
      <protection/>
    </xf>
    <xf numFmtId="0" fontId="4" fillId="22" borderId="28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4" fillId="22" borderId="27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1" fillId="0" borderId="0" xfId="58" applyNumberFormat="1" applyFont="1" applyFill="1" applyBorder="1" applyAlignment="1" applyProtection="1" quotePrefix="1">
      <alignment horizontal="right" wrapText="1"/>
      <protection/>
    </xf>
    <xf numFmtId="1" fontId="0" fillId="0" borderId="0" xfId="0" applyNumberFormat="1" applyFill="1" applyBorder="1" applyAlignment="1" applyProtection="1">
      <alignment horizontal="right"/>
      <protection/>
    </xf>
    <xf numFmtId="1" fontId="0" fillId="0" borderId="18" xfId="0" applyNumberFormat="1" applyFill="1" applyBorder="1" applyAlignment="1" applyProtection="1">
      <alignment horizontal="right"/>
      <protection/>
    </xf>
    <xf numFmtId="1" fontId="10" fillId="0" borderId="13" xfId="0" applyNumberFormat="1" applyFont="1" applyFill="1" applyBorder="1" applyAlignment="1" applyProtection="1">
      <alignment horizontal="right" wrapText="1"/>
      <protection/>
    </xf>
    <xf numFmtId="1" fontId="4" fillId="0" borderId="13" xfId="0" applyNumberFormat="1" applyFont="1" applyFill="1" applyBorder="1" applyAlignment="1" applyProtection="1">
      <alignment horizontal="right"/>
      <protection/>
    </xf>
    <xf numFmtId="1" fontId="13" fillId="0" borderId="13" xfId="0" applyNumberFormat="1" applyFont="1" applyFill="1" applyBorder="1" applyAlignment="1" applyProtection="1">
      <alignment horizontal="right" wrapText="1"/>
      <protection/>
    </xf>
    <xf numFmtId="0" fontId="6" fillId="0" borderId="37" xfId="58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43" fontId="4" fillId="0" borderId="13" xfId="42" applyFont="1" applyFill="1" applyBorder="1" applyAlignment="1" applyProtection="1">
      <alignment horizontal="center"/>
      <protection/>
    </xf>
    <xf numFmtId="0" fontId="0" fillId="0" borderId="13" xfId="0" applyBorder="1" applyAlignment="1">
      <alignment wrapText="1"/>
    </xf>
    <xf numFmtId="0" fontId="20" fillId="20" borderId="13" xfId="57" applyFont="1" applyFill="1" applyBorder="1" applyAlignment="1" applyProtection="1">
      <alignment horizontal="center" vertical="center"/>
      <protection/>
    </xf>
    <xf numFmtId="0" fontId="1" fillId="0" borderId="13" xfId="57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0" fillId="0" borderId="0" xfId="42" applyFont="1" applyBorder="1" applyAlignment="1">
      <alignment/>
    </xf>
    <xf numFmtId="0" fontId="11" fillId="0" borderId="0" xfId="0" applyFont="1" applyBorder="1" applyAlignment="1">
      <alignment/>
    </xf>
    <xf numFmtId="1" fontId="4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>
      <alignment horizontal="left"/>
    </xf>
    <xf numFmtId="2" fontId="0" fillId="0" borderId="42" xfId="0" applyNumberFormat="1" applyBorder="1" applyAlignment="1">
      <alignment/>
    </xf>
    <xf numFmtId="165" fontId="14" fillId="0" borderId="18" xfId="58" applyNumberFormat="1" applyFont="1" applyFill="1" applyBorder="1" applyAlignment="1" applyProtection="1" quotePrefix="1">
      <alignment horizontal="right" wrapText="1"/>
      <protection/>
    </xf>
    <xf numFmtId="0" fontId="45" fillId="20" borderId="43" xfId="57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textRotation="180" wrapText="1"/>
      <protection/>
    </xf>
    <xf numFmtId="0" fontId="0" fillId="0" borderId="0" xfId="0" applyFont="1" applyFill="1" applyAlignment="1" applyProtection="1">
      <alignment/>
      <protection/>
    </xf>
    <xf numFmtId="43" fontId="0" fillId="0" borderId="0" xfId="42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3" fontId="4" fillId="0" borderId="0" xfId="42" applyFont="1" applyFill="1" applyAlignment="1" applyProtection="1">
      <alignment/>
      <protection/>
    </xf>
    <xf numFmtId="0" fontId="4" fillId="22" borderId="29" xfId="0" applyFont="1" applyFill="1" applyBorder="1" applyAlignment="1" applyProtection="1">
      <alignment horizontal="right" vertical="center"/>
      <protection locked="0"/>
    </xf>
    <xf numFmtId="0" fontId="0" fillId="22" borderId="20" xfId="0" applyFill="1" applyBorder="1" applyAlignment="1" applyProtection="1">
      <alignment horizontal="left" vertical="center"/>
      <protection locked="0"/>
    </xf>
    <xf numFmtId="0" fontId="8" fillId="20" borderId="43" xfId="57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0" fontId="17" fillId="0" borderId="13" xfId="0" applyFont="1" applyFill="1" applyBorder="1" applyAlignment="1" applyProtection="1">
      <alignment/>
      <protection/>
    </xf>
    <xf numFmtId="0" fontId="46" fillId="0" borderId="0" xfId="0" applyFont="1" applyBorder="1" applyAlignment="1">
      <alignment/>
    </xf>
    <xf numFmtId="0" fontId="11" fillId="22" borderId="2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22" borderId="4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22" borderId="41" xfId="0" applyFont="1" applyFill="1" applyBorder="1" applyAlignment="1" applyProtection="1">
      <alignment horizontal="center"/>
      <protection locked="0"/>
    </xf>
    <xf numFmtId="0" fontId="4" fillId="22" borderId="28" xfId="0" applyFont="1" applyFill="1" applyBorder="1" applyAlignment="1" applyProtection="1">
      <alignment horizontal="center"/>
      <protection locked="0"/>
    </xf>
    <xf numFmtId="0" fontId="4" fillId="22" borderId="27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22" borderId="26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fo" xfId="57"/>
    <cellStyle name="Normal_Order For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304800</xdr:colOff>
      <xdr:row>2</xdr:row>
      <xdr:rowOff>142875</xdr:rowOff>
    </xdr:to>
    <xdr:pic>
      <xdr:nvPicPr>
        <xdr:cNvPr id="1" name="Picture 4" descr="C:\ScanSoft Documents\Thomas scanner\Lifetime Cabinet 9-16-05\Lifetime 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47625</xdr:rowOff>
    </xdr:from>
    <xdr:to>
      <xdr:col>17</xdr:col>
      <xdr:colOff>200025</xdr:colOff>
      <xdr:row>3</xdr:row>
      <xdr:rowOff>76200</xdr:rowOff>
    </xdr:to>
    <xdr:pic>
      <xdr:nvPicPr>
        <xdr:cNvPr id="2" name="Picture 6" descr="C:\ScanSoft Documents\Thomas scanner\Lifetime Cabinet 9-16-05\Lifetime 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7625"/>
          <a:ext cx="1714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85725</xdr:rowOff>
    </xdr:from>
    <xdr:to>
      <xdr:col>26</xdr:col>
      <xdr:colOff>866775</xdr:colOff>
      <xdr:row>3</xdr:row>
      <xdr:rowOff>95250</xdr:rowOff>
    </xdr:to>
    <xdr:pic>
      <xdr:nvPicPr>
        <xdr:cNvPr id="3" name="Picture 8" descr="C:\ScanSoft Documents\Thomas scanner\Lifetime Cabinet 9-16-05\Lifetime 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85725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114300</xdr:colOff>
      <xdr:row>0</xdr:row>
      <xdr:rowOff>85725</xdr:rowOff>
    </xdr:from>
    <xdr:to>
      <xdr:col>35</xdr:col>
      <xdr:colOff>914400</xdr:colOff>
      <xdr:row>3</xdr:row>
      <xdr:rowOff>95250</xdr:rowOff>
    </xdr:to>
    <xdr:pic>
      <xdr:nvPicPr>
        <xdr:cNvPr id="4" name="Picture 10" descr="C:\ScanSoft Documents\Thomas scanner\Lifetime Cabinet 9-16-05\Lifetime 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31200" y="85725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46"/>
  <sheetViews>
    <sheetView showGridLines="0" tabSelected="1" view="pageBreakPreview" zoomScale="75" zoomScaleNormal="80" zoomScaleSheetLayoutView="75" zoomScalePageLayoutView="0" workbookViewId="0" topLeftCell="A1">
      <selection activeCell="D13" sqref="D13"/>
    </sheetView>
  </sheetViews>
  <sheetFormatPr defaultColWidth="9.140625" defaultRowHeight="12.75" customHeight="1"/>
  <cols>
    <col min="1" max="1" width="5.140625" style="0" customWidth="1"/>
    <col min="2" max="2" width="9.421875" style="0" customWidth="1"/>
    <col min="3" max="3" width="5.140625" style="0" hidden="1" customWidth="1"/>
    <col min="4" max="4" width="14.7109375" style="0" customWidth="1"/>
    <col min="5" max="5" width="2.8515625" style="0" customWidth="1"/>
    <col min="6" max="6" width="5.140625" style="0" customWidth="1"/>
    <col min="7" max="7" width="9.57421875" style="0" customWidth="1"/>
    <col min="8" max="8" width="5.140625" style="0" hidden="1" customWidth="1"/>
    <col min="9" max="9" width="14.7109375" style="0" customWidth="1"/>
    <col min="10" max="10" width="3.140625" style="0" customWidth="1"/>
    <col min="11" max="11" width="5.140625" style="0" customWidth="1"/>
    <col min="12" max="12" width="11.00390625" style="0" customWidth="1"/>
    <col min="13" max="13" width="5.140625" style="0" hidden="1" customWidth="1"/>
    <col min="14" max="14" width="14.7109375" style="0" customWidth="1"/>
    <col min="15" max="15" width="2.57421875" style="0" customWidth="1"/>
    <col min="16" max="16" width="9.8515625" style="0" customWidth="1"/>
    <col min="17" max="17" width="13.7109375" style="0" customWidth="1"/>
    <col min="18" max="18" width="24.7109375" style="0" customWidth="1"/>
    <col min="19" max="19" width="10.8515625" style="0" customWidth="1"/>
    <col min="21" max="21" width="8.28125" style="0" customWidth="1"/>
    <col min="22" max="22" width="7.57421875" style="0" customWidth="1"/>
    <col min="24" max="25" width="9.57421875" style="0" customWidth="1"/>
    <col min="26" max="26" width="13.7109375" style="0" customWidth="1"/>
    <col min="27" max="27" width="24.7109375" style="0" customWidth="1"/>
    <col min="34" max="34" width="9.8515625" style="0" customWidth="1"/>
    <col min="35" max="35" width="13.7109375" style="0" customWidth="1"/>
    <col min="36" max="36" width="24.7109375" style="0" customWidth="1"/>
    <col min="42" max="42" width="9.7109375" style="0" customWidth="1"/>
    <col min="44" max="54" width="0" style="0" hidden="1" customWidth="1"/>
    <col min="55" max="57" width="9.140625" style="0" hidden="1" customWidth="1"/>
    <col min="58" max="58" width="13.421875" style="1" hidden="1" customWidth="1"/>
    <col min="59" max="59" width="20.140625" style="1" hidden="1" customWidth="1"/>
    <col min="60" max="61" width="13.421875" style="1" hidden="1" customWidth="1"/>
    <col min="62" max="62" width="20.57421875" style="44" hidden="1" customWidth="1"/>
    <col min="63" max="63" width="15.28125" style="1" hidden="1" customWidth="1"/>
    <col min="64" max="64" width="40.00390625" style="141" hidden="1" customWidth="1"/>
    <col min="65" max="66" width="13.421875" style="1" hidden="1" customWidth="1"/>
    <col min="67" max="67" width="17.57421875" style="163" hidden="1" customWidth="1"/>
    <col min="68" max="68" width="36.421875" style="1" hidden="1" customWidth="1"/>
    <col min="69" max="73" width="14.00390625" style="3" hidden="1" customWidth="1"/>
    <col min="74" max="74" width="13.57421875" style="126" hidden="1" customWidth="1"/>
    <col min="75" max="75" width="13.140625" style="1" hidden="1" customWidth="1"/>
    <col min="76" max="76" width="13.421875" style="1" hidden="1" customWidth="1"/>
    <col min="77" max="77" width="17.57421875" style="168" hidden="1" customWidth="1"/>
    <col min="78" max="78" width="36.7109375" style="1" hidden="1" customWidth="1"/>
    <col min="79" max="83" width="11.57421875" style="63" hidden="1" customWidth="1"/>
    <col min="84" max="84" width="10.7109375" style="1" hidden="1" customWidth="1"/>
    <col min="85" max="85" width="13.140625" style="1" hidden="1" customWidth="1"/>
    <col min="86" max="90" width="9.140625" style="0" hidden="1" customWidth="1"/>
    <col min="91" max="91" width="18.140625" style="159" hidden="1" customWidth="1"/>
    <col min="92" max="92" width="30.57421875" style="159" hidden="1" customWidth="1"/>
    <col min="93" max="93" width="13.421875" style="160" hidden="1" customWidth="1"/>
    <col min="94" max="95" width="13.421875" style="161" hidden="1" customWidth="1"/>
    <col min="96" max="97" width="9.140625" style="0" hidden="1" customWidth="1"/>
    <col min="98" max="98" width="17.00390625" style="0" hidden="1" customWidth="1"/>
    <col min="99" max="108" width="9.140625" style="0" hidden="1" customWidth="1"/>
    <col min="109" max="120" width="0" style="0" hidden="1" customWidth="1"/>
  </cols>
  <sheetData>
    <row r="1" spans="9:99" ht="12.75" customHeight="1">
      <c r="I1" s="102" t="s">
        <v>48</v>
      </c>
      <c r="J1" s="103"/>
      <c r="N1" s="69" t="s">
        <v>35</v>
      </c>
      <c r="P1" s="142"/>
      <c r="Q1" s="143"/>
      <c r="R1" s="143"/>
      <c r="S1" s="143"/>
      <c r="T1" s="143"/>
      <c r="U1" s="143"/>
      <c r="V1" s="143"/>
      <c r="W1" s="143"/>
      <c r="X1" s="144"/>
      <c r="Y1" s="142"/>
      <c r="Z1" s="143"/>
      <c r="AA1" s="143"/>
      <c r="AB1" s="143"/>
      <c r="AC1" s="143"/>
      <c r="AD1" s="143"/>
      <c r="AE1" s="143"/>
      <c r="AF1" s="143"/>
      <c r="AG1" s="144"/>
      <c r="AH1" s="142"/>
      <c r="AI1" s="143"/>
      <c r="AJ1" s="143"/>
      <c r="AK1" s="143"/>
      <c r="AL1" s="143"/>
      <c r="AM1" s="143"/>
      <c r="AN1" s="143"/>
      <c r="AO1" s="143"/>
      <c r="AP1" s="144"/>
      <c r="AQ1" s="72"/>
      <c r="BL1" s="139" t="s">
        <v>55</v>
      </c>
      <c r="BO1" s="163" t="s">
        <v>442</v>
      </c>
      <c r="BP1" s="3" t="s">
        <v>445</v>
      </c>
      <c r="BQ1" s="3" t="s">
        <v>443</v>
      </c>
      <c r="BV1" s="127" t="s">
        <v>444</v>
      </c>
      <c r="BW1" s="3" t="s">
        <v>433</v>
      </c>
      <c r="BY1" s="168" t="s">
        <v>442</v>
      </c>
      <c r="BZ1" s="3" t="s">
        <v>445</v>
      </c>
      <c r="CA1" s="62" t="s">
        <v>443</v>
      </c>
      <c r="CB1" s="62"/>
      <c r="CC1" s="62"/>
      <c r="CD1" s="62"/>
      <c r="CE1" s="62"/>
      <c r="CF1" s="3" t="s">
        <v>444</v>
      </c>
      <c r="CG1" s="3" t="s">
        <v>433</v>
      </c>
      <c r="CM1" s="162" t="s">
        <v>442</v>
      </c>
      <c r="CN1" s="163" t="s">
        <v>724</v>
      </c>
      <c r="CO1" s="164" t="s">
        <v>725</v>
      </c>
      <c r="CP1" s="163" t="s">
        <v>444</v>
      </c>
      <c r="CQ1" s="163" t="s">
        <v>433</v>
      </c>
      <c r="CT1" s="64"/>
      <c r="CU1" s="65"/>
    </row>
    <row r="2" spans="9:99" ht="15.75">
      <c r="I2" s="102" t="s">
        <v>735</v>
      </c>
      <c r="L2" s="47"/>
      <c r="M2" s="46"/>
      <c r="N2" s="170"/>
      <c r="O2" s="13"/>
      <c r="P2" s="72"/>
      <c r="Q2" s="13"/>
      <c r="R2" s="13"/>
      <c r="S2" s="13"/>
      <c r="T2" s="13"/>
      <c r="U2" s="145"/>
      <c r="V2" s="190"/>
      <c r="W2" s="190"/>
      <c r="X2" s="190"/>
      <c r="Y2" s="72"/>
      <c r="Z2" s="13"/>
      <c r="AA2" s="13"/>
      <c r="AB2" s="13"/>
      <c r="AC2" s="13"/>
      <c r="AD2" s="145" t="s">
        <v>437</v>
      </c>
      <c r="AE2" s="190">
        <f>IF(N2&gt;0,N2,"")</f>
      </c>
      <c r="AF2" s="190"/>
      <c r="AG2" s="190"/>
      <c r="AH2" s="72"/>
      <c r="AI2" s="13"/>
      <c r="AJ2" s="13"/>
      <c r="AK2" s="13"/>
      <c r="AL2" s="13"/>
      <c r="AM2" s="145"/>
      <c r="AN2" s="190"/>
      <c r="AO2" s="190"/>
      <c r="AP2" s="190"/>
      <c r="AQ2" s="72"/>
      <c r="BF2" s="157" t="s">
        <v>46</v>
      </c>
      <c r="BG2" s="167" t="s">
        <v>178</v>
      </c>
      <c r="BI2" s="2" t="s">
        <v>439</v>
      </c>
      <c r="BJ2" s="74" t="s">
        <v>439</v>
      </c>
      <c r="BL2" s="140" t="s">
        <v>736</v>
      </c>
      <c r="BO2" s="162" t="s">
        <v>659</v>
      </c>
      <c r="BP2" s="44" t="s">
        <v>518</v>
      </c>
      <c r="BQ2" s="3">
        <v>312</v>
      </c>
      <c r="BR2" s="3">
        <v>9</v>
      </c>
      <c r="BS2" s="3">
        <v>34.5</v>
      </c>
      <c r="BT2" s="3">
        <v>24</v>
      </c>
      <c r="BU2" s="3">
        <f>BR2*BS2*BT2</f>
        <v>7452</v>
      </c>
      <c r="BV2" s="126">
        <f>BU2/1728</f>
        <v>4.3125</v>
      </c>
      <c r="BW2" s="1" t="s">
        <v>436</v>
      </c>
      <c r="BY2" s="169" t="s">
        <v>91</v>
      </c>
      <c r="BZ2" s="44" t="s">
        <v>56</v>
      </c>
      <c r="CA2" s="63">
        <v>320</v>
      </c>
      <c r="CB2" s="63">
        <v>24</v>
      </c>
      <c r="CC2" s="63">
        <v>30</v>
      </c>
      <c r="CD2" s="63">
        <v>12</v>
      </c>
      <c r="CE2" s="63">
        <f aca="true" t="shared" si="0" ref="CE2:CE43">CB2*CC2*CD2</f>
        <v>8640</v>
      </c>
      <c r="CF2" s="126">
        <f aca="true" t="shared" si="1" ref="CF2:CF43">CE2/1728</f>
        <v>5</v>
      </c>
      <c r="CG2" s="1" t="s">
        <v>434</v>
      </c>
      <c r="CM2" s="172" t="s">
        <v>689</v>
      </c>
      <c r="CN2" s="159" t="s">
        <v>463</v>
      </c>
      <c r="CO2" s="160">
        <v>4</v>
      </c>
      <c r="CP2" s="161">
        <v>0</v>
      </c>
      <c r="CQ2" s="161" t="s">
        <v>435</v>
      </c>
      <c r="CT2" s="64"/>
      <c r="CU2" s="65"/>
    </row>
    <row r="3" spans="9:99" ht="12.75" customHeight="1">
      <c r="I3" s="103"/>
      <c r="J3" s="104" t="s">
        <v>59</v>
      </c>
      <c r="P3" s="72"/>
      <c r="Q3" s="13"/>
      <c r="R3" s="13"/>
      <c r="S3" s="13"/>
      <c r="T3" s="13"/>
      <c r="U3" s="13"/>
      <c r="V3" s="13"/>
      <c r="W3" s="13"/>
      <c r="X3" s="146"/>
      <c r="Y3" s="72"/>
      <c r="Z3" s="13"/>
      <c r="AA3" s="13"/>
      <c r="AB3" s="13"/>
      <c r="AC3" s="13"/>
      <c r="AD3" s="13"/>
      <c r="AE3" s="13"/>
      <c r="AF3" s="13"/>
      <c r="AG3" s="146"/>
      <c r="AH3" s="72"/>
      <c r="AI3" s="13"/>
      <c r="AJ3" s="13"/>
      <c r="AK3" s="13"/>
      <c r="AL3" s="13"/>
      <c r="AM3" s="13"/>
      <c r="AN3" s="13"/>
      <c r="AO3" s="13"/>
      <c r="AP3" s="146"/>
      <c r="AQ3" s="72"/>
      <c r="BF3" s="109" t="s">
        <v>726</v>
      </c>
      <c r="BG3" s="110" t="s">
        <v>727</v>
      </c>
      <c r="BI3" s="110"/>
      <c r="BJ3" s="109" t="s">
        <v>440</v>
      </c>
      <c r="BL3" s="140" t="s">
        <v>754</v>
      </c>
      <c r="BO3" s="162" t="s">
        <v>476</v>
      </c>
      <c r="BP3" s="1" t="s">
        <v>621</v>
      </c>
      <c r="BQ3" s="3">
        <v>320</v>
      </c>
      <c r="BR3" s="3">
        <v>12</v>
      </c>
      <c r="BS3" s="3">
        <v>34.5</v>
      </c>
      <c r="BT3" s="3">
        <v>24</v>
      </c>
      <c r="BU3" s="3">
        <f aca="true" t="shared" si="2" ref="BU3:BU66">BR3*BS3*BT3</f>
        <v>9936</v>
      </c>
      <c r="BV3" s="126">
        <f aca="true" t="shared" si="3" ref="BV3:BV27">BU3/1728</f>
        <v>5.75</v>
      </c>
      <c r="BW3" s="1" t="s">
        <v>436</v>
      </c>
      <c r="BY3" s="169" t="s">
        <v>92</v>
      </c>
      <c r="BZ3" s="44" t="s">
        <v>57</v>
      </c>
      <c r="CA3" s="63">
        <v>320</v>
      </c>
      <c r="CB3" s="63">
        <v>24</v>
      </c>
      <c r="CC3" s="63">
        <v>30</v>
      </c>
      <c r="CD3" s="63">
        <v>12</v>
      </c>
      <c r="CE3" s="63">
        <f t="shared" si="0"/>
        <v>8640</v>
      </c>
      <c r="CF3" s="126">
        <f t="shared" si="1"/>
        <v>5</v>
      </c>
      <c r="CG3" s="1" t="s">
        <v>434</v>
      </c>
      <c r="CM3" s="172" t="s">
        <v>193</v>
      </c>
      <c r="CN3" s="159" t="s">
        <v>614</v>
      </c>
      <c r="CO3" s="160">
        <v>79</v>
      </c>
      <c r="CP3" s="161">
        <v>0</v>
      </c>
      <c r="CQ3" s="161" t="s">
        <v>435</v>
      </c>
      <c r="CT3" s="64"/>
      <c r="CU3" s="65"/>
    </row>
    <row r="4" spans="2:99" ht="15">
      <c r="B4" s="58" t="s">
        <v>734</v>
      </c>
      <c r="J4" s="47" t="s">
        <v>60</v>
      </c>
      <c r="K4" s="194"/>
      <c r="L4" s="195"/>
      <c r="M4" s="195"/>
      <c r="N4" s="195"/>
      <c r="O4" s="196"/>
      <c r="P4" s="72"/>
      <c r="Q4" s="135"/>
      <c r="R4" s="13"/>
      <c r="S4" s="147" t="s">
        <v>377</v>
      </c>
      <c r="T4" s="191">
        <f>IF(K4&gt;0,K4,"")</f>
      </c>
      <c r="U4" s="192"/>
      <c r="V4" s="192"/>
      <c r="W4" s="192"/>
      <c r="X4" s="193"/>
      <c r="Y4" s="72"/>
      <c r="Z4" s="13"/>
      <c r="AA4" s="13"/>
      <c r="AB4" s="147" t="s">
        <v>377</v>
      </c>
      <c r="AC4" s="191">
        <f>IF(K4&gt;0,K4,"")</f>
      </c>
      <c r="AD4" s="192"/>
      <c r="AE4" s="192"/>
      <c r="AF4" s="192"/>
      <c r="AG4" s="193"/>
      <c r="AH4" s="72"/>
      <c r="AI4" s="13"/>
      <c r="AJ4" s="13"/>
      <c r="AK4" s="147" t="s">
        <v>377</v>
      </c>
      <c r="AL4" s="191">
        <f>IF(K4&gt;0,K4,"")</f>
      </c>
      <c r="AM4" s="192"/>
      <c r="AN4" s="192"/>
      <c r="AO4" s="192"/>
      <c r="AP4" s="193"/>
      <c r="AQ4" s="72"/>
      <c r="BF4" s="109"/>
      <c r="BG4" s="110"/>
      <c r="BI4" s="4"/>
      <c r="BJ4" s="109" t="s">
        <v>466</v>
      </c>
      <c r="BL4" s="140" t="s">
        <v>738</v>
      </c>
      <c r="BO4" s="162" t="s">
        <v>475</v>
      </c>
      <c r="BP4" s="1" t="s">
        <v>621</v>
      </c>
      <c r="BQ4" s="3">
        <v>320</v>
      </c>
      <c r="BR4" s="3">
        <v>12</v>
      </c>
      <c r="BS4" s="3">
        <v>34.5</v>
      </c>
      <c r="BT4" s="3">
        <v>24</v>
      </c>
      <c r="BU4" s="3">
        <f t="shared" si="2"/>
        <v>9936</v>
      </c>
      <c r="BV4" s="126">
        <f t="shared" si="3"/>
        <v>5.75</v>
      </c>
      <c r="BW4" s="1" t="s">
        <v>436</v>
      </c>
      <c r="BY4" s="169" t="s">
        <v>93</v>
      </c>
      <c r="BZ4" s="44" t="s">
        <v>56</v>
      </c>
      <c r="CA4" s="63">
        <v>384</v>
      </c>
      <c r="CB4" s="63">
        <v>24</v>
      </c>
      <c r="CC4" s="63">
        <v>36</v>
      </c>
      <c r="CD4" s="63">
        <v>12</v>
      </c>
      <c r="CE4" s="63">
        <f t="shared" si="0"/>
        <v>10368</v>
      </c>
      <c r="CF4" s="126">
        <f t="shared" si="1"/>
        <v>6</v>
      </c>
      <c r="CG4" s="1" t="s">
        <v>434</v>
      </c>
      <c r="CM4" s="172" t="s">
        <v>121</v>
      </c>
      <c r="CN4" s="159" t="s">
        <v>122</v>
      </c>
      <c r="CO4" s="160">
        <v>17</v>
      </c>
      <c r="CP4" s="161">
        <v>0</v>
      </c>
      <c r="CQ4" s="161" t="s">
        <v>435</v>
      </c>
      <c r="CT4" s="64"/>
      <c r="CU4" s="65"/>
    </row>
    <row r="5" spans="3:99" ht="12.75" customHeight="1">
      <c r="C5" s="33"/>
      <c r="G5" s="101"/>
      <c r="I5" s="101"/>
      <c r="J5" s="101"/>
      <c r="K5" s="101"/>
      <c r="P5" s="148" t="s">
        <v>36</v>
      </c>
      <c r="Q5" s="13"/>
      <c r="R5" s="13"/>
      <c r="S5" s="13"/>
      <c r="T5" s="13"/>
      <c r="U5" s="13"/>
      <c r="V5" s="13"/>
      <c r="W5" s="13"/>
      <c r="X5" s="146"/>
      <c r="Y5" s="148" t="s">
        <v>37</v>
      </c>
      <c r="Z5" s="13"/>
      <c r="AA5" s="13"/>
      <c r="AB5" s="13"/>
      <c r="AC5" s="13"/>
      <c r="AD5" s="13"/>
      <c r="AE5" s="13"/>
      <c r="AF5" s="13"/>
      <c r="AG5" s="146"/>
      <c r="AH5" s="148" t="s">
        <v>38</v>
      </c>
      <c r="AI5" s="13"/>
      <c r="AJ5" s="13"/>
      <c r="AK5" s="13"/>
      <c r="AL5" s="13"/>
      <c r="AM5" s="13"/>
      <c r="AN5" s="13"/>
      <c r="AO5" s="13"/>
      <c r="AP5" s="146"/>
      <c r="AQ5" s="72"/>
      <c r="BF5" s="109"/>
      <c r="BG5" s="110"/>
      <c r="BI5" s="4"/>
      <c r="BJ5" s="109" t="s">
        <v>467</v>
      </c>
      <c r="BL5" s="140" t="s">
        <v>745</v>
      </c>
      <c r="BO5" s="162" t="s">
        <v>478</v>
      </c>
      <c r="BP5" s="1" t="s">
        <v>621</v>
      </c>
      <c r="BQ5" s="3">
        <v>348</v>
      </c>
      <c r="BR5" s="3">
        <v>15</v>
      </c>
      <c r="BS5" s="3">
        <v>34.5</v>
      </c>
      <c r="BT5" s="3">
        <v>24</v>
      </c>
      <c r="BU5" s="3">
        <f t="shared" si="2"/>
        <v>12420</v>
      </c>
      <c r="BV5" s="126">
        <f t="shared" si="3"/>
        <v>7.1875</v>
      </c>
      <c r="BW5" s="1" t="s">
        <v>436</v>
      </c>
      <c r="BY5" s="169" t="s">
        <v>94</v>
      </c>
      <c r="BZ5" s="44" t="s">
        <v>57</v>
      </c>
      <c r="CA5" s="63">
        <v>384</v>
      </c>
      <c r="CB5" s="63">
        <v>24</v>
      </c>
      <c r="CC5" s="63">
        <v>36</v>
      </c>
      <c r="CD5" s="63">
        <v>12</v>
      </c>
      <c r="CE5" s="63">
        <f t="shared" si="0"/>
        <v>10368</v>
      </c>
      <c r="CF5" s="126">
        <f t="shared" si="1"/>
        <v>6</v>
      </c>
      <c r="CG5" s="1" t="s">
        <v>434</v>
      </c>
      <c r="CM5" s="172" t="s">
        <v>690</v>
      </c>
      <c r="CN5" s="159" t="s">
        <v>125</v>
      </c>
      <c r="CO5" s="160">
        <v>37</v>
      </c>
      <c r="CP5" s="161">
        <v>0</v>
      </c>
      <c r="CQ5" s="161" t="s">
        <v>435</v>
      </c>
      <c r="CT5" s="64"/>
      <c r="CU5" s="66"/>
    </row>
    <row r="6" spans="1:99" ht="15">
      <c r="A6" s="50" t="s">
        <v>699</v>
      </c>
      <c r="K6" s="47" t="s">
        <v>438</v>
      </c>
      <c r="L6" s="111"/>
      <c r="M6" s="112"/>
      <c r="N6" s="113"/>
      <c r="O6" s="165"/>
      <c r="P6" s="148" t="s">
        <v>42</v>
      </c>
      <c r="Q6" s="13"/>
      <c r="R6" s="13"/>
      <c r="S6" s="13"/>
      <c r="T6" s="13"/>
      <c r="U6" s="13"/>
      <c r="V6" s="13"/>
      <c r="W6" s="13"/>
      <c r="X6" s="146"/>
      <c r="Y6" s="148" t="s">
        <v>43</v>
      </c>
      <c r="Z6" s="13"/>
      <c r="AA6" s="13"/>
      <c r="AB6" s="13"/>
      <c r="AC6" s="13"/>
      <c r="AD6" s="13"/>
      <c r="AE6" s="13"/>
      <c r="AF6" s="13"/>
      <c r="AG6" s="146"/>
      <c r="AH6" s="148" t="s">
        <v>44</v>
      </c>
      <c r="AI6" s="13"/>
      <c r="AJ6" s="13"/>
      <c r="AK6" s="13"/>
      <c r="AL6" s="13"/>
      <c r="AM6" s="13"/>
      <c r="AN6" s="13"/>
      <c r="AO6" s="13"/>
      <c r="AP6" s="146"/>
      <c r="AQ6" s="72"/>
      <c r="BF6" s="4"/>
      <c r="BG6" s="109"/>
      <c r="BI6" s="4"/>
      <c r="BJ6" s="109" t="s">
        <v>344</v>
      </c>
      <c r="BL6" s="140" t="s">
        <v>743</v>
      </c>
      <c r="BO6" s="162" t="s">
        <v>477</v>
      </c>
      <c r="BP6" s="1" t="s">
        <v>621</v>
      </c>
      <c r="BQ6" s="3">
        <v>348</v>
      </c>
      <c r="BR6" s="3">
        <v>15</v>
      </c>
      <c r="BS6" s="3">
        <v>34.5</v>
      </c>
      <c r="BT6" s="3">
        <v>24</v>
      </c>
      <c r="BU6" s="3">
        <f t="shared" si="2"/>
        <v>12420</v>
      </c>
      <c r="BV6" s="126">
        <f t="shared" si="3"/>
        <v>7.1875</v>
      </c>
      <c r="BW6" s="1" t="s">
        <v>436</v>
      </c>
      <c r="BY6" s="169" t="s">
        <v>95</v>
      </c>
      <c r="BZ6" s="44" t="s">
        <v>56</v>
      </c>
      <c r="CA6" s="63">
        <v>384</v>
      </c>
      <c r="CB6" s="63">
        <v>24</v>
      </c>
      <c r="CC6" s="63">
        <v>42</v>
      </c>
      <c r="CD6" s="63">
        <v>12</v>
      </c>
      <c r="CE6" s="63">
        <f t="shared" si="0"/>
        <v>12096</v>
      </c>
      <c r="CF6" s="126">
        <f t="shared" si="1"/>
        <v>7</v>
      </c>
      <c r="CG6" s="1" t="s">
        <v>434</v>
      </c>
      <c r="CM6" s="172" t="s">
        <v>691</v>
      </c>
      <c r="CN6" s="159" t="s">
        <v>126</v>
      </c>
      <c r="CO6" s="160">
        <v>53</v>
      </c>
      <c r="CP6" s="161">
        <v>0</v>
      </c>
      <c r="CQ6" s="161" t="s">
        <v>435</v>
      </c>
      <c r="CT6" s="64"/>
      <c r="CU6" s="65"/>
    </row>
    <row r="7" spans="1:99" ht="15">
      <c r="A7" s="171"/>
      <c r="B7" s="123"/>
      <c r="C7" s="124"/>
      <c r="D7" s="123"/>
      <c r="E7" s="123"/>
      <c r="F7" s="123"/>
      <c r="G7" s="125"/>
      <c r="H7" s="13"/>
      <c r="K7" s="47" t="s">
        <v>58</v>
      </c>
      <c r="L7" s="114"/>
      <c r="M7" s="115"/>
      <c r="N7" s="116"/>
      <c r="O7" s="166"/>
      <c r="P7" s="100"/>
      <c r="Q7" s="13"/>
      <c r="R7" s="13"/>
      <c r="S7" s="13"/>
      <c r="T7" s="13"/>
      <c r="U7" s="13"/>
      <c r="V7" s="13"/>
      <c r="W7" s="13"/>
      <c r="X7" s="146"/>
      <c r="Y7" s="100"/>
      <c r="Z7" s="13"/>
      <c r="AA7" s="13"/>
      <c r="AB7" s="13"/>
      <c r="AC7" s="13"/>
      <c r="AD7" s="13"/>
      <c r="AE7" s="13"/>
      <c r="AF7" s="13"/>
      <c r="AG7" s="146"/>
      <c r="AH7" s="100"/>
      <c r="AI7" s="13"/>
      <c r="AJ7" s="13"/>
      <c r="AK7" s="13"/>
      <c r="AL7" s="13"/>
      <c r="AM7" s="13"/>
      <c r="AN7" s="13"/>
      <c r="AO7" s="13"/>
      <c r="AP7" s="146"/>
      <c r="AQ7" s="72"/>
      <c r="BF7" s="4"/>
      <c r="BG7" s="109"/>
      <c r="BI7" s="4"/>
      <c r="BJ7" s="109" t="s">
        <v>345</v>
      </c>
      <c r="BL7" s="140" t="s">
        <v>747</v>
      </c>
      <c r="BO7" s="162" t="s">
        <v>480</v>
      </c>
      <c r="BP7" s="1" t="s">
        <v>621</v>
      </c>
      <c r="BQ7" s="3">
        <v>364</v>
      </c>
      <c r="BR7" s="3">
        <v>18</v>
      </c>
      <c r="BS7" s="3">
        <v>34.5</v>
      </c>
      <c r="BU7" s="3">
        <f t="shared" si="2"/>
        <v>0</v>
      </c>
      <c r="BY7" s="169" t="s">
        <v>96</v>
      </c>
      <c r="BZ7" s="44" t="s">
        <v>57</v>
      </c>
      <c r="CA7" s="63">
        <v>384</v>
      </c>
      <c r="CB7" s="63">
        <v>24</v>
      </c>
      <c r="CC7" s="63">
        <v>42</v>
      </c>
      <c r="CD7" s="63">
        <v>12</v>
      </c>
      <c r="CE7" s="63">
        <f t="shared" si="0"/>
        <v>12096</v>
      </c>
      <c r="CF7" s="126">
        <f t="shared" si="1"/>
        <v>7</v>
      </c>
      <c r="CG7" s="1" t="s">
        <v>434</v>
      </c>
      <c r="CM7" s="172" t="s">
        <v>123</v>
      </c>
      <c r="CN7" s="159" t="s">
        <v>0</v>
      </c>
      <c r="CO7" s="160">
        <v>7</v>
      </c>
      <c r="CP7" s="161">
        <v>0</v>
      </c>
      <c r="CQ7" s="161" t="s">
        <v>435</v>
      </c>
      <c r="CT7" s="64"/>
      <c r="CU7" s="65"/>
    </row>
    <row r="8" spans="1:99" ht="15">
      <c r="A8" s="9"/>
      <c r="B8" s="13"/>
      <c r="C8" s="13"/>
      <c r="D8" s="13"/>
      <c r="E8" s="13"/>
      <c r="F8" s="122" t="s">
        <v>2</v>
      </c>
      <c r="G8" s="121"/>
      <c r="H8" s="105"/>
      <c r="I8" s="121"/>
      <c r="P8" s="100"/>
      <c r="Q8" s="13"/>
      <c r="R8" s="13"/>
      <c r="S8" s="13"/>
      <c r="T8" s="31"/>
      <c r="U8" s="13"/>
      <c r="V8" s="177"/>
      <c r="W8" s="177"/>
      <c r="X8" s="146"/>
      <c r="Y8" s="100"/>
      <c r="Z8" s="13"/>
      <c r="AA8" s="13"/>
      <c r="AB8" s="13"/>
      <c r="AC8" s="31"/>
      <c r="AD8" s="13"/>
      <c r="AE8" s="177"/>
      <c r="AF8" s="177"/>
      <c r="AG8" s="146"/>
      <c r="AH8" s="100"/>
      <c r="AI8" s="13"/>
      <c r="AJ8" s="13"/>
      <c r="AK8" s="13"/>
      <c r="AL8" s="31"/>
      <c r="AM8" s="13"/>
      <c r="AN8" s="177"/>
      <c r="AO8" s="177"/>
      <c r="AP8" s="146"/>
      <c r="AQ8" s="72"/>
      <c r="BF8" s="4"/>
      <c r="BG8" s="109"/>
      <c r="BI8" s="4"/>
      <c r="BJ8" s="109" t="s">
        <v>346</v>
      </c>
      <c r="BL8" s="140" t="s">
        <v>740</v>
      </c>
      <c r="BO8" s="162" t="s">
        <v>479</v>
      </c>
      <c r="BP8" s="1" t="s">
        <v>621</v>
      </c>
      <c r="BQ8" s="3">
        <v>364</v>
      </c>
      <c r="BR8" s="3">
        <v>18</v>
      </c>
      <c r="BS8" s="3">
        <v>34.5</v>
      </c>
      <c r="BT8" s="3">
        <v>24</v>
      </c>
      <c r="BU8" s="3">
        <f t="shared" si="2"/>
        <v>14904</v>
      </c>
      <c r="BV8" s="126">
        <f t="shared" si="3"/>
        <v>8.625</v>
      </c>
      <c r="BW8" s="1" t="s">
        <v>436</v>
      </c>
      <c r="BY8" s="169" t="s">
        <v>97</v>
      </c>
      <c r="BZ8" s="44" t="s">
        <v>56</v>
      </c>
      <c r="CA8" s="63">
        <v>360</v>
      </c>
      <c r="CB8" s="63">
        <v>27</v>
      </c>
      <c r="CC8" s="63">
        <v>30</v>
      </c>
      <c r="CD8" s="63">
        <v>12</v>
      </c>
      <c r="CE8" s="63">
        <f t="shared" si="0"/>
        <v>9720</v>
      </c>
      <c r="CF8" s="126">
        <f t="shared" si="1"/>
        <v>5.625</v>
      </c>
      <c r="CG8" s="1" t="s">
        <v>434</v>
      </c>
      <c r="CM8" s="172" t="s">
        <v>127</v>
      </c>
      <c r="CN8" s="159" t="s">
        <v>128</v>
      </c>
      <c r="CO8" s="160">
        <v>15</v>
      </c>
      <c r="CP8" s="161">
        <v>0</v>
      </c>
      <c r="CQ8" s="161" t="s">
        <v>435</v>
      </c>
      <c r="CT8" s="64"/>
      <c r="CU8" s="65"/>
    </row>
    <row r="9" spans="1:99" ht="15">
      <c r="A9" s="9"/>
      <c r="E9" s="10"/>
      <c r="F9" s="182"/>
      <c r="G9" s="183"/>
      <c r="H9" s="183"/>
      <c r="I9" s="184"/>
      <c r="J9" s="55"/>
      <c r="K9" s="33"/>
      <c r="L9" s="175"/>
      <c r="M9" s="175"/>
      <c r="N9" s="175"/>
      <c r="O9" s="175"/>
      <c r="P9" s="100"/>
      <c r="Q9" s="13"/>
      <c r="R9" s="13"/>
      <c r="S9" s="13"/>
      <c r="T9" s="31"/>
      <c r="U9" s="13"/>
      <c r="V9" s="177"/>
      <c r="W9" s="177"/>
      <c r="X9" s="146"/>
      <c r="Y9" s="100"/>
      <c r="Z9" s="13"/>
      <c r="AA9" s="13"/>
      <c r="AB9" s="13"/>
      <c r="AC9" s="31"/>
      <c r="AD9" s="13"/>
      <c r="AE9" s="177"/>
      <c r="AF9" s="177"/>
      <c r="AG9" s="146"/>
      <c r="AH9" s="100"/>
      <c r="AI9" s="13"/>
      <c r="AJ9" s="13"/>
      <c r="AK9" s="13"/>
      <c r="AL9" s="31"/>
      <c r="AM9" s="13"/>
      <c r="AN9" s="177"/>
      <c r="AO9" s="177"/>
      <c r="AP9" s="146"/>
      <c r="AQ9" s="72"/>
      <c r="BI9" s="4"/>
      <c r="BJ9" s="109" t="s">
        <v>441</v>
      </c>
      <c r="BL9" s="140" t="s">
        <v>742</v>
      </c>
      <c r="BO9" s="162" t="s">
        <v>482</v>
      </c>
      <c r="BP9" s="1" t="s">
        <v>621</v>
      </c>
      <c r="BQ9" s="3">
        <v>392</v>
      </c>
      <c r="BR9" s="3">
        <v>21</v>
      </c>
      <c r="BS9" s="3">
        <v>34.5</v>
      </c>
      <c r="BT9" s="3">
        <v>24</v>
      </c>
      <c r="BU9" s="3">
        <f t="shared" si="2"/>
        <v>17388</v>
      </c>
      <c r="BV9" s="126">
        <f t="shared" si="3"/>
        <v>10.0625</v>
      </c>
      <c r="BW9" s="1" t="s">
        <v>436</v>
      </c>
      <c r="BY9" s="169" t="s">
        <v>98</v>
      </c>
      <c r="BZ9" s="44" t="s">
        <v>57</v>
      </c>
      <c r="CA9" s="63">
        <v>360</v>
      </c>
      <c r="CB9" s="63">
        <v>27</v>
      </c>
      <c r="CC9" s="63">
        <v>30</v>
      </c>
      <c r="CD9" s="63">
        <v>12</v>
      </c>
      <c r="CE9" s="63">
        <f t="shared" si="0"/>
        <v>9720</v>
      </c>
      <c r="CF9" s="126">
        <f t="shared" si="1"/>
        <v>5.625</v>
      </c>
      <c r="CG9" s="1" t="s">
        <v>434</v>
      </c>
      <c r="CM9" s="172" t="s">
        <v>129</v>
      </c>
      <c r="CN9" s="159" t="s">
        <v>24</v>
      </c>
      <c r="CO9" s="160">
        <v>30</v>
      </c>
      <c r="CP9" s="161">
        <v>0</v>
      </c>
      <c r="CQ9" s="161" t="s">
        <v>435</v>
      </c>
      <c r="CT9" s="64"/>
      <c r="CU9" s="65"/>
    </row>
    <row r="10" spans="1:99" ht="15.75" thickBot="1">
      <c r="A10" s="58" t="s">
        <v>473</v>
      </c>
      <c r="D10" s="51"/>
      <c r="E10" s="51"/>
      <c r="F10" s="185"/>
      <c r="G10" s="175"/>
      <c r="H10" s="175"/>
      <c r="I10" s="186"/>
      <c r="J10" s="55"/>
      <c r="K10" s="32"/>
      <c r="L10" s="176" t="s">
        <v>752</v>
      </c>
      <c r="M10" s="176"/>
      <c r="N10" s="176"/>
      <c r="O10" s="176"/>
      <c r="P10" s="72"/>
      <c r="Q10" s="13"/>
      <c r="R10" s="13"/>
      <c r="S10" s="13"/>
      <c r="T10" s="149"/>
      <c r="U10" s="13"/>
      <c r="V10" s="13"/>
      <c r="W10" s="13"/>
      <c r="X10" s="146"/>
      <c r="Y10" s="72"/>
      <c r="Z10" s="154"/>
      <c r="AA10" s="13"/>
      <c r="AB10" s="13"/>
      <c r="AC10" s="13"/>
      <c r="AD10" s="13"/>
      <c r="AE10" s="13"/>
      <c r="AF10" s="13"/>
      <c r="AG10" s="146"/>
      <c r="AH10" s="72"/>
      <c r="AI10" s="154"/>
      <c r="AJ10" s="13"/>
      <c r="AK10" s="13"/>
      <c r="AL10" s="13"/>
      <c r="AM10" s="13"/>
      <c r="AN10" s="13"/>
      <c r="AO10" s="13"/>
      <c r="AP10" s="146"/>
      <c r="AQ10" s="72"/>
      <c r="BI10" s="4"/>
      <c r="BJ10" s="109" t="s">
        <v>343</v>
      </c>
      <c r="BK10" s="5"/>
      <c r="BL10" s="140" t="s">
        <v>755</v>
      </c>
      <c r="BO10" s="162" t="s">
        <v>481</v>
      </c>
      <c r="BP10" s="1" t="s">
        <v>621</v>
      </c>
      <c r="BQ10" s="3">
        <v>392</v>
      </c>
      <c r="BR10" s="3">
        <v>21</v>
      </c>
      <c r="BS10" s="3">
        <v>34.5</v>
      </c>
      <c r="BT10" s="3">
        <v>24</v>
      </c>
      <c r="BU10" s="3">
        <f t="shared" si="2"/>
        <v>17388</v>
      </c>
      <c r="BV10" s="126">
        <f t="shared" si="3"/>
        <v>10.0625</v>
      </c>
      <c r="BW10" s="1" t="s">
        <v>436</v>
      </c>
      <c r="BY10" s="169" t="s">
        <v>99</v>
      </c>
      <c r="BZ10" s="44" t="s">
        <v>56</v>
      </c>
      <c r="CA10" s="63">
        <v>472</v>
      </c>
      <c r="CB10" s="63">
        <v>27</v>
      </c>
      <c r="CC10" s="63">
        <v>36</v>
      </c>
      <c r="CD10" s="63">
        <v>12</v>
      </c>
      <c r="CE10" s="63">
        <f t="shared" si="0"/>
        <v>11664</v>
      </c>
      <c r="CF10" s="126">
        <f t="shared" si="1"/>
        <v>6.75</v>
      </c>
      <c r="CG10" s="1" t="s">
        <v>434</v>
      </c>
      <c r="CM10" s="172" t="s">
        <v>130</v>
      </c>
      <c r="CN10" s="159" t="s">
        <v>25</v>
      </c>
      <c r="CO10" s="160">
        <v>35</v>
      </c>
      <c r="CP10" s="161">
        <v>0</v>
      </c>
      <c r="CQ10" s="161" t="s">
        <v>435</v>
      </c>
      <c r="CT10" s="64"/>
      <c r="CU10" s="65"/>
    </row>
    <row r="11" spans="2:99" ht="15.75" thickTop="1">
      <c r="B11" s="120">
        <v>0</v>
      </c>
      <c r="D11" s="10"/>
      <c r="E11" s="10"/>
      <c r="F11" s="185"/>
      <c r="G11" s="175"/>
      <c r="H11" s="175"/>
      <c r="I11" s="186"/>
      <c r="J11" s="55"/>
      <c r="K11" s="10"/>
      <c r="L11" s="175"/>
      <c r="M11" s="175"/>
      <c r="N11" s="175"/>
      <c r="O11" s="175"/>
      <c r="P11" s="72"/>
      <c r="Q11" s="150"/>
      <c r="R11" s="135"/>
      <c r="S11" s="13"/>
      <c r="T11" s="13"/>
      <c r="U11" s="174"/>
      <c r="V11" s="174"/>
      <c r="W11" s="174"/>
      <c r="X11" s="146"/>
      <c r="Y11" s="72"/>
      <c r="Z11" s="10"/>
      <c r="AA11" s="174"/>
      <c r="AB11" s="174"/>
      <c r="AC11" s="13"/>
      <c r="AD11" s="174"/>
      <c r="AE11" s="174"/>
      <c r="AF11" s="174"/>
      <c r="AG11" s="146"/>
      <c r="AH11" s="72"/>
      <c r="AI11" s="10"/>
      <c r="AJ11" s="174"/>
      <c r="AK11" s="174"/>
      <c r="AL11" s="13"/>
      <c r="AM11" s="174"/>
      <c r="AN11" s="174"/>
      <c r="AO11" s="174"/>
      <c r="AP11" s="146"/>
      <c r="AQ11" s="72"/>
      <c r="BJ11" s="109"/>
      <c r="BK11" s="5"/>
      <c r="BL11" s="140" t="s">
        <v>760</v>
      </c>
      <c r="BO11" s="162" t="s">
        <v>483</v>
      </c>
      <c r="BP11" s="1" t="s">
        <v>621</v>
      </c>
      <c r="BQ11" s="3">
        <v>456</v>
      </c>
      <c r="BR11" s="3">
        <v>24</v>
      </c>
      <c r="BS11" s="3">
        <v>34.5</v>
      </c>
      <c r="BT11" s="3">
        <v>24</v>
      </c>
      <c r="BU11" s="3">
        <f t="shared" si="2"/>
        <v>19872</v>
      </c>
      <c r="BV11" s="126">
        <f t="shared" si="3"/>
        <v>11.5</v>
      </c>
      <c r="BW11" s="1" t="s">
        <v>436</v>
      </c>
      <c r="BY11" s="169" t="s">
        <v>100</v>
      </c>
      <c r="BZ11" s="44" t="s">
        <v>57</v>
      </c>
      <c r="CA11" s="63">
        <v>472</v>
      </c>
      <c r="CB11" s="63">
        <v>27</v>
      </c>
      <c r="CC11" s="63">
        <v>36</v>
      </c>
      <c r="CD11" s="63">
        <v>12</v>
      </c>
      <c r="CE11" s="63">
        <f t="shared" si="0"/>
        <v>11664</v>
      </c>
      <c r="CF11" s="126">
        <f t="shared" si="1"/>
        <v>6.75</v>
      </c>
      <c r="CG11" s="1" t="s">
        <v>434</v>
      </c>
      <c r="CM11" s="172" t="s">
        <v>131</v>
      </c>
      <c r="CN11" s="159" t="s">
        <v>26</v>
      </c>
      <c r="CO11" s="160">
        <v>40</v>
      </c>
      <c r="CP11" s="161">
        <v>0</v>
      </c>
      <c r="CQ11" s="161" t="s">
        <v>435</v>
      </c>
      <c r="CT11" s="64"/>
      <c r="CU11" s="65"/>
    </row>
    <row r="12" spans="1:95" ht="15">
      <c r="A12" s="58" t="s">
        <v>471</v>
      </c>
      <c r="D12" s="10"/>
      <c r="E12" s="10"/>
      <c r="F12" s="185"/>
      <c r="G12" s="175"/>
      <c r="H12" s="175"/>
      <c r="I12" s="186"/>
      <c r="J12" s="55"/>
      <c r="K12" s="33"/>
      <c r="L12" s="48" t="s">
        <v>472</v>
      </c>
      <c r="N12" s="53">
        <f>(N14+N15)*B13</f>
        <v>0</v>
      </c>
      <c r="P12" s="72"/>
      <c r="Q12" s="10"/>
      <c r="R12" s="174"/>
      <c r="S12" s="174"/>
      <c r="T12" s="10"/>
      <c r="U12" s="174"/>
      <c r="V12" s="174"/>
      <c r="W12" s="174"/>
      <c r="X12" s="146"/>
      <c r="Y12" s="72"/>
      <c r="Z12" s="10"/>
      <c r="AA12" s="174"/>
      <c r="AB12" s="174"/>
      <c r="AC12" s="10"/>
      <c r="AD12" s="174"/>
      <c r="AE12" s="174"/>
      <c r="AF12" s="174"/>
      <c r="AG12" s="146"/>
      <c r="AH12" s="72"/>
      <c r="AI12" s="10"/>
      <c r="AJ12" s="174"/>
      <c r="AK12" s="174"/>
      <c r="AL12" s="10"/>
      <c r="AM12" s="174"/>
      <c r="AN12" s="174"/>
      <c r="AO12" s="174"/>
      <c r="AP12" s="146"/>
      <c r="AQ12" s="72"/>
      <c r="BK12" s="5"/>
      <c r="BL12" s="140" t="s">
        <v>759</v>
      </c>
      <c r="BO12" s="162" t="s">
        <v>484</v>
      </c>
      <c r="BP12" s="1" t="s">
        <v>621</v>
      </c>
      <c r="BQ12" s="3">
        <v>456</v>
      </c>
      <c r="BR12" s="3">
        <v>24</v>
      </c>
      <c r="BS12" s="3">
        <v>34.5</v>
      </c>
      <c r="BT12" s="3">
        <v>24</v>
      </c>
      <c r="BU12" s="3">
        <f t="shared" si="2"/>
        <v>19872</v>
      </c>
      <c r="BV12" s="126">
        <f t="shared" si="3"/>
        <v>11.5</v>
      </c>
      <c r="BW12" s="1" t="s">
        <v>436</v>
      </c>
      <c r="BY12" s="169" t="s">
        <v>101</v>
      </c>
      <c r="BZ12" s="44" t="s">
        <v>56</v>
      </c>
      <c r="CA12" s="63">
        <v>472</v>
      </c>
      <c r="CB12" s="63">
        <v>27</v>
      </c>
      <c r="CC12" s="63">
        <v>42</v>
      </c>
      <c r="CD12" s="63">
        <v>12</v>
      </c>
      <c r="CE12" s="63">
        <f t="shared" si="0"/>
        <v>13608</v>
      </c>
      <c r="CF12" s="126">
        <f t="shared" si="1"/>
        <v>7.875</v>
      </c>
      <c r="CG12" s="1" t="s">
        <v>434</v>
      </c>
      <c r="CM12" s="173" t="s">
        <v>692</v>
      </c>
      <c r="CN12" s="159" t="s">
        <v>27</v>
      </c>
      <c r="CO12" s="160">
        <v>7</v>
      </c>
      <c r="CP12" s="161">
        <v>0</v>
      </c>
      <c r="CQ12" s="161" t="s">
        <v>435</v>
      </c>
    </row>
    <row r="13" spans="2:95" ht="15">
      <c r="B13" s="119">
        <v>0</v>
      </c>
      <c r="D13" s="10"/>
      <c r="E13" s="10"/>
      <c r="F13" s="185"/>
      <c r="G13" s="175"/>
      <c r="H13" s="175"/>
      <c r="I13" s="186"/>
      <c r="J13" s="55"/>
      <c r="K13" s="12"/>
      <c r="L13" s="48" t="s">
        <v>468</v>
      </c>
      <c r="M13" s="48"/>
      <c r="N13" s="53">
        <f>B11*A141</f>
        <v>0</v>
      </c>
      <c r="P13" s="72"/>
      <c r="Q13" s="10"/>
      <c r="R13" s="174"/>
      <c r="S13" s="174"/>
      <c r="T13" s="10"/>
      <c r="U13" s="174"/>
      <c r="V13" s="174"/>
      <c r="W13" s="174"/>
      <c r="X13" s="146"/>
      <c r="Y13" s="72"/>
      <c r="Z13" s="10"/>
      <c r="AA13" s="174"/>
      <c r="AB13" s="174"/>
      <c r="AC13" s="10"/>
      <c r="AD13" s="174"/>
      <c r="AE13" s="174"/>
      <c r="AF13" s="174"/>
      <c r="AG13" s="146"/>
      <c r="AH13" s="72"/>
      <c r="AI13" s="10"/>
      <c r="AJ13" s="174"/>
      <c r="AK13" s="174"/>
      <c r="AL13" s="10"/>
      <c r="AM13" s="174"/>
      <c r="AN13" s="174"/>
      <c r="AO13" s="174"/>
      <c r="AP13" s="146"/>
      <c r="AQ13" s="72"/>
      <c r="BK13" s="5"/>
      <c r="BL13" s="140" t="s">
        <v>756</v>
      </c>
      <c r="BO13" s="162" t="s">
        <v>486</v>
      </c>
      <c r="BP13" s="1" t="s">
        <v>621</v>
      </c>
      <c r="BQ13" s="3">
        <v>424</v>
      </c>
      <c r="BR13" s="3">
        <v>24</v>
      </c>
      <c r="BS13" s="3">
        <v>34.5</v>
      </c>
      <c r="BT13" s="3">
        <v>24</v>
      </c>
      <c r="BU13" s="3">
        <f t="shared" si="2"/>
        <v>19872</v>
      </c>
      <c r="BV13" s="126">
        <f t="shared" si="3"/>
        <v>11.5</v>
      </c>
      <c r="BW13" s="1" t="s">
        <v>436</v>
      </c>
      <c r="BY13" s="169" t="s">
        <v>102</v>
      </c>
      <c r="BZ13" s="44" t="s">
        <v>57</v>
      </c>
      <c r="CA13" s="63">
        <v>472</v>
      </c>
      <c r="CB13" s="63">
        <v>27</v>
      </c>
      <c r="CC13" s="63">
        <v>42</v>
      </c>
      <c r="CD13" s="63">
        <v>12</v>
      </c>
      <c r="CE13" s="63">
        <f t="shared" si="0"/>
        <v>13608</v>
      </c>
      <c r="CF13" s="126">
        <f t="shared" si="1"/>
        <v>7.875</v>
      </c>
      <c r="CG13" s="1" t="s">
        <v>434</v>
      </c>
      <c r="CM13" s="173" t="s">
        <v>132</v>
      </c>
      <c r="CN13" s="159" t="s">
        <v>27</v>
      </c>
      <c r="CO13" s="160">
        <v>15</v>
      </c>
      <c r="CP13" s="161">
        <v>0</v>
      </c>
      <c r="CQ13" s="161" t="s">
        <v>435</v>
      </c>
    </row>
    <row r="14" spans="2:95" ht="15">
      <c r="B14" s="197" t="s">
        <v>45</v>
      </c>
      <c r="D14" s="10"/>
      <c r="E14" s="10"/>
      <c r="F14" s="187"/>
      <c r="G14" s="188"/>
      <c r="H14" s="188"/>
      <c r="I14" s="189"/>
      <c r="J14" s="55"/>
      <c r="K14" s="34"/>
      <c r="L14" s="33" t="s">
        <v>469</v>
      </c>
      <c r="N14" s="27">
        <f>AJ49</f>
        <v>0</v>
      </c>
      <c r="P14" s="72"/>
      <c r="Q14" s="13"/>
      <c r="R14" s="13"/>
      <c r="S14" s="151"/>
      <c r="T14" s="13"/>
      <c r="U14" s="13"/>
      <c r="V14" s="13"/>
      <c r="W14" s="13"/>
      <c r="X14" s="146"/>
      <c r="Y14" s="72"/>
      <c r="Z14" s="10"/>
      <c r="AA14" s="174"/>
      <c r="AB14" s="174"/>
      <c r="AC14" s="13"/>
      <c r="AD14" s="13"/>
      <c r="AE14" s="13"/>
      <c r="AF14" s="13"/>
      <c r="AG14" s="146"/>
      <c r="AH14" s="72"/>
      <c r="AI14" s="10"/>
      <c r="AJ14" s="174"/>
      <c r="AK14" s="174"/>
      <c r="AL14" s="13"/>
      <c r="AM14" s="13"/>
      <c r="AN14" s="13"/>
      <c r="AO14" s="13"/>
      <c r="AP14" s="146"/>
      <c r="AQ14" s="72"/>
      <c r="BK14" s="5"/>
      <c r="BL14" s="140" t="s">
        <v>757</v>
      </c>
      <c r="BO14" s="162" t="s">
        <v>485</v>
      </c>
      <c r="BP14" s="1" t="s">
        <v>621</v>
      </c>
      <c r="BQ14" s="3">
        <v>424</v>
      </c>
      <c r="BR14" s="3">
        <v>24</v>
      </c>
      <c r="BS14" s="3">
        <v>34.5</v>
      </c>
      <c r="BT14" s="3">
        <v>24</v>
      </c>
      <c r="BU14" s="3">
        <f t="shared" si="2"/>
        <v>19872</v>
      </c>
      <c r="BV14" s="126">
        <f t="shared" si="3"/>
        <v>11.5</v>
      </c>
      <c r="BW14" s="1" t="s">
        <v>436</v>
      </c>
      <c r="BY14" s="169" t="s">
        <v>103</v>
      </c>
      <c r="BZ14" s="44" t="s">
        <v>56</v>
      </c>
      <c r="CA14" s="63">
        <v>392</v>
      </c>
      <c r="CB14" s="63">
        <v>30</v>
      </c>
      <c r="CC14" s="63">
        <v>30</v>
      </c>
      <c r="CD14" s="63">
        <v>12</v>
      </c>
      <c r="CE14" s="63">
        <f t="shared" si="0"/>
        <v>10800</v>
      </c>
      <c r="CF14" s="126">
        <f t="shared" si="1"/>
        <v>6.25</v>
      </c>
      <c r="CG14" s="1" t="s">
        <v>434</v>
      </c>
      <c r="CM14" s="173" t="s">
        <v>693</v>
      </c>
      <c r="CN14" s="159" t="s">
        <v>27</v>
      </c>
      <c r="CO14" s="160">
        <v>37</v>
      </c>
      <c r="CP14" s="161">
        <v>0</v>
      </c>
      <c r="CQ14" s="161" t="s">
        <v>435</v>
      </c>
    </row>
    <row r="15" spans="2:95" ht="15">
      <c r="B15" s="118">
        <v>0</v>
      </c>
      <c r="C15">
        <f>B15*N14</f>
        <v>0</v>
      </c>
      <c r="L15" s="48" t="s">
        <v>47</v>
      </c>
      <c r="M15" s="49"/>
      <c r="N15" s="53">
        <f>C15</f>
        <v>0</v>
      </c>
      <c r="P15" s="72"/>
      <c r="Q15" s="10"/>
      <c r="R15" s="174"/>
      <c r="S15" s="174"/>
      <c r="T15" s="13"/>
      <c r="U15" s="13"/>
      <c r="V15" s="13"/>
      <c r="W15" s="13"/>
      <c r="X15" s="146"/>
      <c r="Y15" s="72"/>
      <c r="Z15" s="10"/>
      <c r="AA15" s="174"/>
      <c r="AB15" s="174"/>
      <c r="AC15" s="13"/>
      <c r="AD15" s="13"/>
      <c r="AE15" s="13"/>
      <c r="AF15" s="13"/>
      <c r="AG15" s="146"/>
      <c r="AH15" s="72"/>
      <c r="AI15" s="10"/>
      <c r="AJ15" s="174"/>
      <c r="AK15" s="174"/>
      <c r="AL15" s="13"/>
      <c r="AM15" s="13"/>
      <c r="AN15" s="13"/>
      <c r="AO15" s="13"/>
      <c r="AP15" s="146"/>
      <c r="AQ15" s="72"/>
      <c r="BK15" s="5"/>
      <c r="BL15" s="140" t="s">
        <v>758</v>
      </c>
      <c r="BO15" s="162" t="s">
        <v>447</v>
      </c>
      <c r="BP15" s="1" t="s">
        <v>621</v>
      </c>
      <c r="BQ15" s="3">
        <v>488</v>
      </c>
      <c r="BR15" s="3">
        <v>27</v>
      </c>
      <c r="BS15" s="3">
        <v>34.5</v>
      </c>
      <c r="BT15" s="3">
        <v>24</v>
      </c>
      <c r="BU15" s="3">
        <f t="shared" si="2"/>
        <v>22356</v>
      </c>
      <c r="BV15" s="126">
        <f t="shared" si="3"/>
        <v>12.9375</v>
      </c>
      <c r="BW15" s="1" t="s">
        <v>436</v>
      </c>
      <c r="BY15" s="169" t="s">
        <v>104</v>
      </c>
      <c r="BZ15" s="44" t="s">
        <v>57</v>
      </c>
      <c r="CA15" s="63">
        <v>392</v>
      </c>
      <c r="CB15" s="63">
        <v>30</v>
      </c>
      <c r="CC15" s="63">
        <v>30</v>
      </c>
      <c r="CD15" s="63">
        <v>12</v>
      </c>
      <c r="CE15" s="63">
        <f t="shared" si="0"/>
        <v>10800</v>
      </c>
      <c r="CF15" s="126">
        <f t="shared" si="1"/>
        <v>6.25</v>
      </c>
      <c r="CG15" s="1" t="s">
        <v>434</v>
      </c>
      <c r="CM15" s="173" t="s">
        <v>694</v>
      </c>
      <c r="CN15" s="159" t="s">
        <v>27</v>
      </c>
      <c r="CO15" s="160">
        <v>37</v>
      </c>
      <c r="CP15" s="161">
        <v>0</v>
      </c>
      <c r="CQ15" s="161" t="s">
        <v>435</v>
      </c>
    </row>
    <row r="16" spans="2:95" ht="15.75" thickBot="1">
      <c r="B16" s="11" t="s">
        <v>439</v>
      </c>
      <c r="C16" s="11"/>
      <c r="D16" s="178"/>
      <c r="E16" s="179"/>
      <c r="F16" s="180"/>
      <c r="G16" s="108" t="s">
        <v>439</v>
      </c>
      <c r="H16" s="11"/>
      <c r="I16" s="181"/>
      <c r="J16" s="179"/>
      <c r="K16" s="180"/>
      <c r="L16" s="32" t="s">
        <v>474</v>
      </c>
      <c r="M16" s="12"/>
      <c r="N16" s="61">
        <f>(N14*Sheet1!A1)+N14+N13+N12+N15</f>
        <v>0</v>
      </c>
      <c r="P16" s="72"/>
      <c r="Q16" s="10"/>
      <c r="R16" s="174"/>
      <c r="S16" s="174"/>
      <c r="T16" s="13"/>
      <c r="U16" s="152"/>
      <c r="V16" s="13"/>
      <c r="W16" s="30">
        <f>IF(D17&gt;0,D17,"")</f>
      </c>
      <c r="X16" s="146"/>
      <c r="Y16" s="72"/>
      <c r="Z16" s="10"/>
      <c r="AA16" s="174"/>
      <c r="AB16" s="174"/>
      <c r="AC16" s="13"/>
      <c r="AD16" s="152"/>
      <c r="AE16" s="13"/>
      <c r="AF16" s="30">
        <f>IF(I17&gt;0,I17,"")</f>
      </c>
      <c r="AG16" s="146"/>
      <c r="AH16" s="72"/>
      <c r="AI16" s="10"/>
      <c r="AJ16" s="174"/>
      <c r="AK16" s="174"/>
      <c r="AL16" s="13"/>
      <c r="AM16" s="152"/>
      <c r="AN16" s="13"/>
      <c r="AO16" s="52">
        <v>1</v>
      </c>
      <c r="AP16" s="146"/>
      <c r="AQ16" s="72"/>
      <c r="BK16" s="5"/>
      <c r="BL16" s="140" t="s">
        <v>761</v>
      </c>
      <c r="BO16" s="162" t="s">
        <v>448</v>
      </c>
      <c r="BP16" s="1" t="s">
        <v>621</v>
      </c>
      <c r="BQ16" s="3">
        <v>488</v>
      </c>
      <c r="BR16" s="3">
        <v>27</v>
      </c>
      <c r="BS16" s="3">
        <v>34.5</v>
      </c>
      <c r="BT16" s="3">
        <v>24</v>
      </c>
      <c r="BU16" s="3">
        <f t="shared" si="2"/>
        <v>22356</v>
      </c>
      <c r="BV16" s="126">
        <f t="shared" si="3"/>
        <v>12.9375</v>
      </c>
      <c r="BW16" s="1" t="s">
        <v>436</v>
      </c>
      <c r="BY16" s="169" t="s">
        <v>105</v>
      </c>
      <c r="BZ16" s="44" t="s">
        <v>56</v>
      </c>
      <c r="CA16" s="63">
        <v>472</v>
      </c>
      <c r="CB16" s="63">
        <v>30</v>
      </c>
      <c r="CC16" s="63">
        <v>36</v>
      </c>
      <c r="CD16" s="63">
        <v>12</v>
      </c>
      <c r="CE16" s="63">
        <f t="shared" si="0"/>
        <v>12960</v>
      </c>
      <c r="CF16" s="126">
        <f t="shared" si="1"/>
        <v>7.5</v>
      </c>
      <c r="CG16" s="1" t="s">
        <v>434</v>
      </c>
      <c r="CM16" s="173" t="s">
        <v>733</v>
      </c>
      <c r="CN16" s="159" t="s">
        <v>27</v>
      </c>
      <c r="CO16" s="160">
        <v>25</v>
      </c>
      <c r="CP16" s="161">
        <v>0</v>
      </c>
      <c r="CQ16" s="161" t="s">
        <v>435</v>
      </c>
    </row>
    <row r="17" spans="2:95" ht="17.25" customHeight="1" thickBot="1">
      <c r="B17" s="54" t="s">
        <v>166</v>
      </c>
      <c r="C17" s="54"/>
      <c r="D17" s="117"/>
      <c r="E17" s="107"/>
      <c r="F17" s="106"/>
      <c r="G17" s="54" t="s">
        <v>164</v>
      </c>
      <c r="H17" s="54"/>
      <c r="I17" s="117"/>
      <c r="J17" s="107"/>
      <c r="K17" s="106"/>
      <c r="L17" s="54" t="s">
        <v>165</v>
      </c>
      <c r="M17" s="54"/>
      <c r="N17" s="137">
        <f>1</f>
        <v>1</v>
      </c>
      <c r="P17" s="73"/>
      <c r="Q17" s="13"/>
      <c r="R17" s="13"/>
      <c r="S17" s="13"/>
      <c r="T17" s="13"/>
      <c r="U17" s="13"/>
      <c r="V17" s="13"/>
      <c r="W17" s="13"/>
      <c r="X17" s="146"/>
      <c r="Y17" s="72"/>
      <c r="Z17" s="136"/>
      <c r="AA17" s="13"/>
      <c r="AB17" s="13"/>
      <c r="AC17" s="13"/>
      <c r="AD17" s="13"/>
      <c r="AE17" s="13"/>
      <c r="AF17" s="13"/>
      <c r="AG17" s="146"/>
      <c r="AH17" s="72"/>
      <c r="AI17" s="136"/>
      <c r="AJ17" s="13"/>
      <c r="AK17" s="13"/>
      <c r="AL17" s="13"/>
      <c r="AM17" s="13"/>
      <c r="AN17" s="13"/>
      <c r="AO17" s="13"/>
      <c r="AP17" s="146"/>
      <c r="AQ17" s="72"/>
      <c r="BK17" s="5"/>
      <c r="BL17" s="140" t="s">
        <v>737</v>
      </c>
      <c r="BO17" s="162" t="s">
        <v>449</v>
      </c>
      <c r="BP17" s="1" t="s">
        <v>621</v>
      </c>
      <c r="BQ17" s="3">
        <v>512</v>
      </c>
      <c r="BR17" s="3">
        <v>30</v>
      </c>
      <c r="BS17" s="3">
        <v>34.5</v>
      </c>
      <c r="BT17" s="3">
        <v>24</v>
      </c>
      <c r="BU17" s="3">
        <f t="shared" si="2"/>
        <v>24840</v>
      </c>
      <c r="BV17" s="126">
        <f t="shared" si="3"/>
        <v>14.375</v>
      </c>
      <c r="BW17" s="1" t="s">
        <v>436</v>
      </c>
      <c r="BY17" s="169" t="s">
        <v>106</v>
      </c>
      <c r="BZ17" s="44" t="s">
        <v>57</v>
      </c>
      <c r="CA17" s="63">
        <v>472</v>
      </c>
      <c r="CB17" s="63">
        <v>30</v>
      </c>
      <c r="CC17" s="63">
        <v>36</v>
      </c>
      <c r="CD17" s="63">
        <v>12</v>
      </c>
      <c r="CE17" s="63">
        <f t="shared" si="0"/>
        <v>12960</v>
      </c>
      <c r="CF17" s="126">
        <f t="shared" si="1"/>
        <v>7.5</v>
      </c>
      <c r="CG17" s="1" t="s">
        <v>434</v>
      </c>
      <c r="CM17" s="173" t="s">
        <v>133</v>
      </c>
      <c r="CN17" s="159" t="s">
        <v>27</v>
      </c>
      <c r="CO17" s="160">
        <v>25</v>
      </c>
      <c r="CP17" s="161">
        <v>0</v>
      </c>
      <c r="CQ17" s="161" t="s">
        <v>435</v>
      </c>
    </row>
    <row r="18" spans="1:99" ht="70.5" customHeight="1" thickBot="1">
      <c r="A18" s="60" t="s">
        <v>705</v>
      </c>
      <c r="B18" s="6" t="s">
        <v>384</v>
      </c>
      <c r="C18" s="57" t="s">
        <v>470</v>
      </c>
      <c r="D18" s="29" t="s">
        <v>465</v>
      </c>
      <c r="E18" s="59"/>
      <c r="F18" s="60" t="s">
        <v>705</v>
      </c>
      <c r="G18" s="6" t="s">
        <v>384</v>
      </c>
      <c r="H18" s="57" t="s">
        <v>470</v>
      </c>
      <c r="I18" s="29" t="s">
        <v>464</v>
      </c>
      <c r="J18" s="59"/>
      <c r="K18" s="70"/>
      <c r="L18" s="71" t="s">
        <v>389</v>
      </c>
      <c r="M18" s="57" t="s">
        <v>470</v>
      </c>
      <c r="N18" s="28" t="s">
        <v>68</v>
      </c>
      <c r="P18" s="17" t="s">
        <v>64</v>
      </c>
      <c r="Q18" s="18" t="s">
        <v>67</v>
      </c>
      <c r="R18" s="16" t="s">
        <v>3</v>
      </c>
      <c r="S18" s="158" t="s">
        <v>385</v>
      </c>
      <c r="T18" s="158" t="s">
        <v>444</v>
      </c>
      <c r="U18" s="158" t="s">
        <v>387</v>
      </c>
      <c r="V18" s="158" t="s">
        <v>390</v>
      </c>
      <c r="W18" s="158" t="s">
        <v>63</v>
      </c>
      <c r="X18" s="158" t="s">
        <v>386</v>
      </c>
      <c r="Y18" s="17" t="s">
        <v>65</v>
      </c>
      <c r="Z18" s="134" t="s">
        <v>69</v>
      </c>
      <c r="AA18" s="16" t="s">
        <v>383</v>
      </c>
      <c r="AB18" s="158" t="s">
        <v>385</v>
      </c>
      <c r="AC18" s="158" t="s">
        <v>444</v>
      </c>
      <c r="AD18" s="158" t="s">
        <v>387</v>
      </c>
      <c r="AE18" s="158" t="s">
        <v>390</v>
      </c>
      <c r="AF18" s="158" t="s">
        <v>63</v>
      </c>
      <c r="AG18" s="158" t="s">
        <v>386</v>
      </c>
      <c r="AH18" s="17" t="s">
        <v>66</v>
      </c>
      <c r="AI18" s="18" t="s">
        <v>70</v>
      </c>
      <c r="AJ18" s="16" t="s">
        <v>383</v>
      </c>
      <c r="AK18" s="158" t="s">
        <v>385</v>
      </c>
      <c r="AL18" s="158" t="s">
        <v>444</v>
      </c>
      <c r="AM18" s="158" t="s">
        <v>387</v>
      </c>
      <c r="AN18" s="158" t="s">
        <v>390</v>
      </c>
      <c r="AO18" s="158" t="s">
        <v>63</v>
      </c>
      <c r="AP18" s="158" t="s">
        <v>386</v>
      </c>
      <c r="BK18" s="5"/>
      <c r="BL18" s="140" t="s">
        <v>762</v>
      </c>
      <c r="BO18" s="162" t="s">
        <v>450</v>
      </c>
      <c r="BP18" s="1" t="s">
        <v>621</v>
      </c>
      <c r="BQ18" s="3">
        <v>512</v>
      </c>
      <c r="BR18" s="3">
        <v>30</v>
      </c>
      <c r="BS18" s="3">
        <v>34.5</v>
      </c>
      <c r="BT18" s="3">
        <v>24</v>
      </c>
      <c r="BU18" s="3">
        <f t="shared" si="2"/>
        <v>24840</v>
      </c>
      <c r="BV18" s="126">
        <f t="shared" si="3"/>
        <v>14.375</v>
      </c>
      <c r="BW18" s="1" t="s">
        <v>436</v>
      </c>
      <c r="BY18" s="169" t="s">
        <v>107</v>
      </c>
      <c r="BZ18" s="44" t="s">
        <v>56</v>
      </c>
      <c r="CA18" s="63">
        <v>472</v>
      </c>
      <c r="CB18" s="63">
        <v>30</v>
      </c>
      <c r="CC18" s="63">
        <v>42</v>
      </c>
      <c r="CD18" s="63">
        <v>12</v>
      </c>
      <c r="CE18" s="63">
        <f t="shared" si="0"/>
        <v>15120</v>
      </c>
      <c r="CF18" s="126">
        <f t="shared" si="1"/>
        <v>8.75</v>
      </c>
      <c r="CG18" s="1" t="s">
        <v>434</v>
      </c>
      <c r="CM18" s="173" t="s">
        <v>695</v>
      </c>
      <c r="CN18" s="159" t="s">
        <v>27</v>
      </c>
      <c r="CO18" s="160">
        <v>69</v>
      </c>
      <c r="CP18" s="161">
        <v>0</v>
      </c>
      <c r="CQ18" s="161" t="s">
        <v>435</v>
      </c>
      <c r="CT18" s="64"/>
      <c r="CU18" s="65"/>
    </row>
    <row r="19" spans="1:99" ht="15">
      <c r="A19" s="90"/>
      <c r="B19" s="75"/>
      <c r="C19" s="76"/>
      <c r="D19" s="91"/>
      <c r="E19" s="92"/>
      <c r="F19" s="90"/>
      <c r="G19" s="77"/>
      <c r="H19" s="78"/>
      <c r="I19" s="91"/>
      <c r="J19" s="92"/>
      <c r="K19" s="93"/>
      <c r="L19" s="79"/>
      <c r="M19" s="78"/>
      <c r="N19" s="91"/>
      <c r="P19" s="19">
        <f aca="true" t="shared" si="4" ref="P19:P47">IF(B19&gt;0,B19,"")</f>
      </c>
      <c r="Q19" s="8">
        <f>IF(D19&gt;0,D19,"")</f>
      </c>
      <c r="R19" s="43">
        <f aca="true" t="shared" si="5" ref="R19:R47">IF(D19&gt;0,VLOOKUP(D19,Base.dbm,2,FALSE),"")</f>
      </c>
      <c r="S19" s="38">
        <f aca="true" t="shared" si="6" ref="S19:S47">IF(D19&gt;0,VLOOKUP(D19,Base.dbm,3,FALSE),"")</f>
      </c>
      <c r="T19" s="128">
        <f aca="true" t="shared" si="7" ref="T19:T47">IF(D19&gt;0,VLOOKUP(D19,Base.dbm,8,FALSE),"")</f>
      </c>
      <c r="U19" s="129">
        <f aca="true" t="shared" si="8" ref="U19:U47">IF(B19&gt;0,B19*T19,"")</f>
      </c>
      <c r="V19" s="36">
        <f aca="true" t="shared" si="9" ref="V19:V47">IF(B19&gt;0,B19*S19,"")</f>
      </c>
      <c r="W19" s="39">
        <f>IF(B19&gt;0,D17*S19,"")</f>
      </c>
      <c r="X19" s="40">
        <f aca="true" t="shared" si="10" ref="X19:X47">IF(B19&gt;0,B19*W19,"")</f>
      </c>
      <c r="Y19" s="19">
        <f aca="true" t="shared" si="11" ref="Y19:Y35">IF(G19&gt;0,G19,"")</f>
      </c>
      <c r="Z19" s="8">
        <f aca="true" t="shared" si="12" ref="Z19:Z35">IF(I19&gt;0,I19,"")</f>
      </c>
      <c r="AA19" s="43">
        <f aca="true" t="shared" si="13" ref="AA19:AA47">IF(I19&gt;0,VLOOKUP(I19,Walls.dbm,2,FALSE),"")</f>
      </c>
      <c r="AB19" s="38">
        <f aca="true" t="shared" si="14" ref="AB19:AB47">IF(I19&gt;0,VLOOKUP(I19,Walls.dbm,3,FALSE),"")</f>
      </c>
      <c r="AC19" s="128">
        <f aca="true" t="shared" si="15" ref="AC19:AC47">IF(I19&gt;0,VLOOKUP(I19,Walls.dbm,8,FALSE),"")</f>
      </c>
      <c r="AD19" s="129">
        <f aca="true" t="shared" si="16" ref="AD19:AD47">IF(G19&gt;0,G19*AC19,"")</f>
      </c>
      <c r="AE19" s="36">
        <f aca="true" t="shared" si="17" ref="AE19:AE47">IF(G19&gt;0,G19*AB19,"")</f>
      </c>
      <c r="AF19" s="39">
        <f>IF(G19&gt;0,I17*AB19,"")</f>
      </c>
      <c r="AG19" s="40">
        <f aca="true" t="shared" si="18" ref="AG19:AG47">IF(G19&gt;0,G19*AF19,"")</f>
      </c>
      <c r="AH19" s="19">
        <f>IF(L19&gt;0,L19,"")</f>
      </c>
      <c r="AI19" s="8">
        <f>IF(L19&gt;0,L19,"")</f>
      </c>
      <c r="AJ19" s="43">
        <f aca="true" t="shared" si="19" ref="AJ19:AJ47">IF($N19&gt;0,VLOOKUP($N19,Misc.dbm,2,FALSE),"")</f>
      </c>
      <c r="AK19" s="38">
        <f aca="true" t="shared" si="20" ref="AK19:AK47">IF($N19&gt;0,VLOOKUP($N19,Misc.dbm,3,FALSE),"")</f>
      </c>
      <c r="AL19" s="128">
        <f aca="true" t="shared" si="21" ref="AL19:AL47">IF($N19&gt;0,VLOOKUP($N19,Misc.dbm,4,FALSE),"")</f>
      </c>
      <c r="AM19" s="129">
        <f aca="true" t="shared" si="22" ref="AM19:AM47">IF(L19&gt;0,L19*AL19,"")</f>
      </c>
      <c r="AN19" s="36">
        <f aca="true" t="shared" si="23" ref="AN19:AN47">IF(L19&gt;0,L19*AK19,"")</f>
      </c>
      <c r="AO19" s="39">
        <f>IF(L19&gt;0,N17*AK19,"")</f>
      </c>
      <c r="AP19" s="40">
        <f aca="true" t="shared" si="24" ref="AP19:AP47">IF(L19&gt;0,L19*AO19,"")</f>
      </c>
      <c r="BK19" s="5"/>
      <c r="BL19" s="140" t="s">
        <v>739</v>
      </c>
      <c r="BO19" s="162" t="s">
        <v>451</v>
      </c>
      <c r="BP19" s="1" t="s">
        <v>621</v>
      </c>
      <c r="BQ19" s="3">
        <v>536</v>
      </c>
      <c r="BR19" s="3">
        <v>33</v>
      </c>
      <c r="BS19" s="3">
        <v>34.5</v>
      </c>
      <c r="BT19" s="3">
        <v>24</v>
      </c>
      <c r="BU19" s="3">
        <f t="shared" si="2"/>
        <v>27324</v>
      </c>
      <c r="BV19" s="126">
        <f t="shared" si="3"/>
        <v>15.8125</v>
      </c>
      <c r="BW19" s="1" t="s">
        <v>436</v>
      </c>
      <c r="BY19" s="169" t="s">
        <v>108</v>
      </c>
      <c r="BZ19" s="44" t="s">
        <v>57</v>
      </c>
      <c r="CA19" s="63">
        <v>472</v>
      </c>
      <c r="CB19" s="63">
        <v>30</v>
      </c>
      <c r="CC19" s="63">
        <v>42</v>
      </c>
      <c r="CD19" s="63">
        <v>12</v>
      </c>
      <c r="CE19" s="63">
        <f t="shared" si="0"/>
        <v>15120</v>
      </c>
      <c r="CF19" s="126">
        <f t="shared" si="1"/>
        <v>8.75</v>
      </c>
      <c r="CG19" s="1" t="s">
        <v>434</v>
      </c>
      <c r="CM19" s="173" t="s">
        <v>696</v>
      </c>
      <c r="CN19" s="159" t="s">
        <v>27</v>
      </c>
      <c r="CO19" s="160">
        <v>69</v>
      </c>
      <c r="CP19" s="161">
        <v>0</v>
      </c>
      <c r="CQ19" s="161" t="s">
        <v>435</v>
      </c>
      <c r="CT19" s="64"/>
      <c r="CU19" s="65"/>
    </row>
    <row r="20" spans="1:99" ht="15" customHeight="1">
      <c r="A20" s="94"/>
      <c r="B20" s="75"/>
      <c r="C20" s="76"/>
      <c r="D20" s="91"/>
      <c r="E20" s="92"/>
      <c r="F20" s="94"/>
      <c r="G20" s="77"/>
      <c r="H20" s="78"/>
      <c r="I20" s="91"/>
      <c r="J20" s="92"/>
      <c r="K20" s="93"/>
      <c r="L20" s="79"/>
      <c r="M20" s="78"/>
      <c r="N20" s="91"/>
      <c r="P20" s="19">
        <f t="shared" si="4"/>
      </c>
      <c r="Q20" s="8">
        <f aca="true" t="shared" si="25" ref="Q20:Q47">IF(D20&gt;0,D20,"")</f>
      </c>
      <c r="R20" s="43">
        <f t="shared" si="5"/>
      </c>
      <c r="S20" s="38">
        <f t="shared" si="6"/>
      </c>
      <c r="T20" s="128">
        <f t="shared" si="7"/>
      </c>
      <c r="U20" s="129">
        <f t="shared" si="8"/>
      </c>
      <c r="V20" s="36">
        <f t="shared" si="9"/>
      </c>
      <c r="W20" s="39">
        <f>IF(B20&gt;0,D17*S20,"")</f>
      </c>
      <c r="X20" s="40">
        <f t="shared" si="10"/>
      </c>
      <c r="Y20" s="19">
        <f t="shared" si="11"/>
      </c>
      <c r="Z20" s="8">
        <f t="shared" si="12"/>
      </c>
      <c r="AA20" s="43">
        <f t="shared" si="13"/>
      </c>
      <c r="AB20" s="38">
        <f t="shared" si="14"/>
      </c>
      <c r="AC20" s="128">
        <f t="shared" si="15"/>
      </c>
      <c r="AD20" s="129">
        <f t="shared" si="16"/>
      </c>
      <c r="AE20" s="36">
        <f t="shared" si="17"/>
      </c>
      <c r="AF20" s="39">
        <f>IF(G20&gt;0,I17*AB20,"")</f>
      </c>
      <c r="AG20" s="40">
        <f t="shared" si="18"/>
      </c>
      <c r="AH20" s="19">
        <f>IF(L20&gt;0,L20,"")</f>
      </c>
      <c r="AI20" s="8">
        <f>IF(L20&gt;0,L20,"")</f>
      </c>
      <c r="AJ20" s="43">
        <f t="shared" si="19"/>
      </c>
      <c r="AK20" s="38">
        <f t="shared" si="20"/>
      </c>
      <c r="AL20" s="128">
        <f t="shared" si="21"/>
      </c>
      <c r="AM20" s="129">
        <f t="shared" si="22"/>
      </c>
      <c r="AN20" s="36">
        <f t="shared" si="23"/>
      </c>
      <c r="AO20" s="39">
        <f>IF(L20&gt;0,N17*AK20,"")</f>
      </c>
      <c r="AP20" s="40">
        <f t="shared" si="24"/>
      </c>
      <c r="BK20" s="5"/>
      <c r="BL20" s="140" t="s">
        <v>746</v>
      </c>
      <c r="BO20" s="162" t="s">
        <v>452</v>
      </c>
      <c r="BP20" s="1" t="s">
        <v>621</v>
      </c>
      <c r="BQ20" s="3">
        <v>536</v>
      </c>
      <c r="BR20" s="3">
        <v>33</v>
      </c>
      <c r="BS20" s="3">
        <v>34.5</v>
      </c>
      <c r="BT20" s="3">
        <v>24</v>
      </c>
      <c r="BU20" s="3">
        <f t="shared" si="2"/>
        <v>27324</v>
      </c>
      <c r="BV20" s="126">
        <f t="shared" si="3"/>
        <v>15.8125</v>
      </c>
      <c r="BW20" s="1" t="s">
        <v>436</v>
      </c>
      <c r="BY20" s="169" t="s">
        <v>109</v>
      </c>
      <c r="BZ20" s="44" t="s">
        <v>56</v>
      </c>
      <c r="CA20" s="63">
        <v>416</v>
      </c>
      <c r="CB20" s="63">
        <v>33</v>
      </c>
      <c r="CC20" s="63">
        <v>30</v>
      </c>
      <c r="CD20" s="63">
        <v>12</v>
      </c>
      <c r="CE20" s="63">
        <f t="shared" si="0"/>
        <v>11880</v>
      </c>
      <c r="CF20" s="126">
        <f t="shared" si="1"/>
        <v>6.875</v>
      </c>
      <c r="CG20" s="1" t="s">
        <v>434</v>
      </c>
      <c r="CM20" s="173" t="s">
        <v>697</v>
      </c>
      <c r="CN20" s="159" t="s">
        <v>29</v>
      </c>
      <c r="CO20" s="160">
        <v>7</v>
      </c>
      <c r="CP20" s="161">
        <v>0</v>
      </c>
      <c r="CQ20" s="161" t="s">
        <v>435</v>
      </c>
      <c r="CT20" s="64"/>
      <c r="CU20" s="65"/>
    </row>
    <row r="21" spans="1:99" ht="15" customHeight="1">
      <c r="A21" s="94"/>
      <c r="B21" s="75"/>
      <c r="C21" s="76"/>
      <c r="D21" s="91"/>
      <c r="E21" s="92"/>
      <c r="F21" s="94"/>
      <c r="G21" s="77"/>
      <c r="H21" s="78"/>
      <c r="I21" s="91"/>
      <c r="J21" s="92"/>
      <c r="K21" s="93"/>
      <c r="L21" s="79"/>
      <c r="M21" s="78"/>
      <c r="N21" s="91"/>
      <c r="P21" s="19">
        <f t="shared" si="4"/>
      </c>
      <c r="Q21" s="8">
        <f t="shared" si="25"/>
      </c>
      <c r="R21" s="43">
        <f t="shared" si="5"/>
      </c>
      <c r="S21" s="38">
        <f t="shared" si="6"/>
      </c>
      <c r="T21" s="128">
        <f t="shared" si="7"/>
      </c>
      <c r="U21" s="129">
        <f t="shared" si="8"/>
      </c>
      <c r="V21" s="36">
        <f t="shared" si="9"/>
      </c>
      <c r="W21" s="39">
        <f>IF(B21&gt;0,D17*S21,"")</f>
      </c>
      <c r="X21" s="40">
        <f t="shared" si="10"/>
      </c>
      <c r="Y21" s="19">
        <f t="shared" si="11"/>
      </c>
      <c r="Z21" s="8">
        <f t="shared" si="12"/>
      </c>
      <c r="AA21" s="43">
        <f t="shared" si="13"/>
      </c>
      <c r="AB21" s="38">
        <f t="shared" si="14"/>
      </c>
      <c r="AC21" s="128">
        <f t="shared" si="15"/>
      </c>
      <c r="AD21" s="129">
        <f t="shared" si="16"/>
      </c>
      <c r="AE21" s="36">
        <f t="shared" si="17"/>
      </c>
      <c r="AF21" s="39">
        <f>IF(G21&gt;0,I17*AB21,"")</f>
      </c>
      <c r="AG21" s="40">
        <f t="shared" si="18"/>
      </c>
      <c r="AH21" s="19">
        <f aca="true" t="shared" si="26" ref="AH21:AH47">IF(L21&gt;0,L21,"")</f>
      </c>
      <c r="AI21" s="8">
        <f aca="true" t="shared" si="27" ref="AI21:AI47">IF(L21&gt;0,L21,"")</f>
      </c>
      <c r="AJ21" s="43">
        <f t="shared" si="19"/>
      </c>
      <c r="AK21" s="38">
        <f t="shared" si="20"/>
      </c>
      <c r="AL21" s="128">
        <f t="shared" si="21"/>
      </c>
      <c r="AM21" s="129">
        <f t="shared" si="22"/>
      </c>
      <c r="AN21" s="36">
        <f t="shared" si="23"/>
      </c>
      <c r="AO21" s="39">
        <f>IF(L21&gt;0,N17*AK21,"")</f>
      </c>
      <c r="AP21" s="40">
        <f t="shared" si="24"/>
      </c>
      <c r="BK21" s="5"/>
      <c r="BL21" s="140" t="s">
        <v>744</v>
      </c>
      <c r="BO21" s="162" t="s">
        <v>453</v>
      </c>
      <c r="BP21" s="1" t="s">
        <v>621</v>
      </c>
      <c r="BQ21" s="3">
        <v>560</v>
      </c>
      <c r="BR21" s="3">
        <v>36</v>
      </c>
      <c r="BS21" s="3">
        <v>34.5</v>
      </c>
      <c r="BT21" s="3">
        <v>24</v>
      </c>
      <c r="BU21" s="3">
        <f t="shared" si="2"/>
        <v>29808</v>
      </c>
      <c r="BV21" s="126">
        <f t="shared" si="3"/>
        <v>17.25</v>
      </c>
      <c r="BW21" s="1" t="s">
        <v>436</v>
      </c>
      <c r="BY21" s="169" t="s">
        <v>110</v>
      </c>
      <c r="BZ21" s="44" t="s">
        <v>57</v>
      </c>
      <c r="CA21" s="63">
        <v>416</v>
      </c>
      <c r="CB21" s="63">
        <v>33</v>
      </c>
      <c r="CC21" s="63">
        <v>30</v>
      </c>
      <c r="CD21" s="63">
        <v>12</v>
      </c>
      <c r="CE21" s="63">
        <f t="shared" si="0"/>
        <v>11880</v>
      </c>
      <c r="CF21" s="126">
        <f t="shared" si="1"/>
        <v>6.875</v>
      </c>
      <c r="CG21" s="1" t="s">
        <v>434</v>
      </c>
      <c r="CM21" s="173" t="s">
        <v>194</v>
      </c>
      <c r="CN21" s="159" t="s">
        <v>28</v>
      </c>
      <c r="CO21" s="160">
        <v>15</v>
      </c>
      <c r="CP21" s="161">
        <v>0</v>
      </c>
      <c r="CQ21" s="161" t="s">
        <v>435</v>
      </c>
      <c r="CT21" s="64"/>
      <c r="CU21" s="65"/>
    </row>
    <row r="22" spans="1:99" ht="15" customHeight="1">
      <c r="A22" s="94"/>
      <c r="B22" s="75"/>
      <c r="C22" s="76"/>
      <c r="D22" s="91"/>
      <c r="E22" s="92"/>
      <c r="F22" s="94"/>
      <c r="G22" s="77"/>
      <c r="H22" s="78"/>
      <c r="I22" s="91"/>
      <c r="J22" s="92"/>
      <c r="K22" s="93"/>
      <c r="L22" s="79"/>
      <c r="M22" s="78"/>
      <c r="N22" s="91"/>
      <c r="P22" s="19">
        <f t="shared" si="4"/>
      </c>
      <c r="Q22" s="8">
        <f t="shared" si="25"/>
      </c>
      <c r="R22" s="43">
        <f t="shared" si="5"/>
      </c>
      <c r="S22" s="38">
        <f t="shared" si="6"/>
      </c>
      <c r="T22" s="128">
        <f t="shared" si="7"/>
      </c>
      <c r="U22" s="129">
        <f t="shared" si="8"/>
      </c>
      <c r="V22" s="36">
        <f t="shared" si="9"/>
      </c>
      <c r="W22" s="39">
        <f>IF(B22&gt;0,D17*S22,"")</f>
      </c>
      <c r="X22" s="40">
        <f t="shared" si="10"/>
      </c>
      <c r="Y22" s="19">
        <f t="shared" si="11"/>
      </c>
      <c r="Z22" s="8">
        <f t="shared" si="12"/>
      </c>
      <c r="AA22" s="43">
        <f t="shared" si="13"/>
      </c>
      <c r="AB22" s="38">
        <f t="shared" si="14"/>
      </c>
      <c r="AC22" s="128">
        <f t="shared" si="15"/>
      </c>
      <c r="AD22" s="129">
        <f t="shared" si="16"/>
      </c>
      <c r="AE22" s="36">
        <f t="shared" si="17"/>
      </c>
      <c r="AF22" s="39">
        <f>IF(G22&gt;0,I17*AB22,"")</f>
      </c>
      <c r="AG22" s="40">
        <f t="shared" si="18"/>
      </c>
      <c r="AH22" s="19">
        <f t="shared" si="26"/>
      </c>
      <c r="AI22" s="8">
        <f t="shared" si="27"/>
      </c>
      <c r="AJ22" s="43">
        <f t="shared" si="19"/>
      </c>
      <c r="AK22" s="38">
        <f t="shared" si="20"/>
      </c>
      <c r="AL22" s="128">
        <f t="shared" si="21"/>
      </c>
      <c r="AM22" s="129">
        <f t="shared" si="22"/>
      </c>
      <c r="AN22" s="36">
        <f t="shared" si="23"/>
      </c>
      <c r="AO22" s="39">
        <f>IF(L22&gt;0,N17*AK22,"")</f>
      </c>
      <c r="AP22" s="40">
        <f t="shared" si="24"/>
      </c>
      <c r="BK22" s="5"/>
      <c r="BL22" s="140" t="s">
        <v>748</v>
      </c>
      <c r="BO22" s="162" t="s">
        <v>454</v>
      </c>
      <c r="BP22" s="1" t="s">
        <v>621</v>
      </c>
      <c r="BQ22" s="3">
        <v>560</v>
      </c>
      <c r="BR22" s="3">
        <v>36</v>
      </c>
      <c r="BS22" s="3">
        <v>34.5</v>
      </c>
      <c r="BT22" s="3">
        <v>24</v>
      </c>
      <c r="BU22" s="3">
        <f t="shared" si="2"/>
        <v>29808</v>
      </c>
      <c r="BV22" s="126">
        <f t="shared" si="3"/>
        <v>17.25</v>
      </c>
      <c r="BW22" s="1" t="s">
        <v>436</v>
      </c>
      <c r="BY22" s="169" t="s">
        <v>111</v>
      </c>
      <c r="BZ22" s="44" t="s">
        <v>56</v>
      </c>
      <c r="CA22" s="63">
        <v>500</v>
      </c>
      <c r="CB22" s="63">
        <v>33</v>
      </c>
      <c r="CC22" s="63">
        <v>36</v>
      </c>
      <c r="CD22" s="63">
        <v>12</v>
      </c>
      <c r="CE22" s="63">
        <f t="shared" si="0"/>
        <v>14256</v>
      </c>
      <c r="CF22" s="126">
        <f t="shared" si="1"/>
        <v>8.25</v>
      </c>
      <c r="CG22" s="1" t="s">
        <v>434</v>
      </c>
      <c r="CM22" s="173" t="s">
        <v>134</v>
      </c>
      <c r="CN22" s="159" t="s">
        <v>30</v>
      </c>
      <c r="CO22" s="160">
        <v>37</v>
      </c>
      <c r="CP22" s="161">
        <v>0</v>
      </c>
      <c r="CQ22" s="161" t="s">
        <v>435</v>
      </c>
      <c r="CT22" s="64"/>
      <c r="CU22" s="65"/>
    </row>
    <row r="23" spans="1:99" ht="15" customHeight="1">
      <c r="A23" s="94"/>
      <c r="B23" s="75"/>
      <c r="C23" s="76"/>
      <c r="D23" s="91"/>
      <c r="E23" s="92"/>
      <c r="F23" s="94"/>
      <c r="G23" s="77"/>
      <c r="H23" s="78"/>
      <c r="I23" s="91"/>
      <c r="J23" s="92"/>
      <c r="K23" s="93"/>
      <c r="L23" s="79"/>
      <c r="M23" s="78"/>
      <c r="N23" s="91"/>
      <c r="P23" s="19">
        <f t="shared" si="4"/>
      </c>
      <c r="Q23" s="8">
        <f t="shared" si="25"/>
      </c>
      <c r="R23" s="43">
        <f t="shared" si="5"/>
      </c>
      <c r="S23" s="38">
        <f t="shared" si="6"/>
      </c>
      <c r="T23" s="128">
        <f t="shared" si="7"/>
      </c>
      <c r="U23" s="129">
        <f t="shared" si="8"/>
      </c>
      <c r="V23" s="36">
        <f t="shared" si="9"/>
      </c>
      <c r="W23" s="39">
        <f>IF(B23&gt;0,D17*S23,"")</f>
      </c>
      <c r="X23" s="40">
        <f t="shared" si="10"/>
      </c>
      <c r="Y23" s="19">
        <f t="shared" si="11"/>
      </c>
      <c r="Z23" s="8">
        <f t="shared" si="12"/>
      </c>
      <c r="AA23" s="43">
        <f t="shared" si="13"/>
      </c>
      <c r="AB23" s="38">
        <f t="shared" si="14"/>
      </c>
      <c r="AC23" s="128">
        <f t="shared" si="15"/>
      </c>
      <c r="AD23" s="129">
        <f t="shared" si="16"/>
      </c>
      <c r="AE23" s="36">
        <f t="shared" si="17"/>
      </c>
      <c r="AF23" s="39">
        <f>IF(G23&gt;0,I17*AB23,"")</f>
      </c>
      <c r="AG23" s="40">
        <f t="shared" si="18"/>
      </c>
      <c r="AH23" s="19">
        <f t="shared" si="26"/>
      </c>
      <c r="AI23" s="8">
        <f t="shared" si="27"/>
      </c>
      <c r="AJ23" s="43">
        <f t="shared" si="19"/>
      </c>
      <c r="AK23" s="38">
        <f t="shared" si="20"/>
      </c>
      <c r="AL23" s="128">
        <f t="shared" si="21"/>
      </c>
      <c r="AM23" s="129">
        <f t="shared" si="22"/>
      </c>
      <c r="AN23" s="36">
        <f t="shared" si="23"/>
      </c>
      <c r="AO23" s="39">
        <f>IF(L23&gt;0,N17*AK23,"")</f>
      </c>
      <c r="AP23" s="40">
        <f t="shared" si="24"/>
      </c>
      <c r="BK23" s="5"/>
      <c r="BL23" s="140" t="s">
        <v>741</v>
      </c>
      <c r="BO23" s="162" t="s">
        <v>455</v>
      </c>
      <c r="BP23" s="1" t="s">
        <v>621</v>
      </c>
      <c r="BQ23" s="3">
        <v>584</v>
      </c>
      <c r="BR23" s="3">
        <v>39</v>
      </c>
      <c r="BS23" s="3">
        <v>34.5</v>
      </c>
      <c r="BT23" s="3">
        <v>24</v>
      </c>
      <c r="BU23" s="3">
        <f t="shared" si="2"/>
        <v>32292</v>
      </c>
      <c r="BV23" s="126">
        <f t="shared" si="3"/>
        <v>18.6875</v>
      </c>
      <c r="BW23" s="1" t="s">
        <v>436</v>
      </c>
      <c r="BY23" s="169" t="s">
        <v>112</v>
      </c>
      <c r="BZ23" s="44" t="s">
        <v>57</v>
      </c>
      <c r="CA23" s="63">
        <v>500</v>
      </c>
      <c r="CB23" s="63">
        <v>33</v>
      </c>
      <c r="CC23" s="63">
        <v>36</v>
      </c>
      <c r="CD23" s="63">
        <v>12</v>
      </c>
      <c r="CE23" s="63">
        <f t="shared" si="0"/>
        <v>14256</v>
      </c>
      <c r="CF23" s="126">
        <f t="shared" si="1"/>
        <v>8.25</v>
      </c>
      <c r="CG23" s="1" t="s">
        <v>434</v>
      </c>
      <c r="CM23" s="173" t="s">
        <v>698</v>
      </c>
      <c r="CN23" s="159" t="s">
        <v>31</v>
      </c>
      <c r="CO23" s="160">
        <v>7</v>
      </c>
      <c r="CP23" s="161">
        <v>0</v>
      </c>
      <c r="CQ23" s="161" t="s">
        <v>435</v>
      </c>
      <c r="CT23" s="64"/>
      <c r="CU23" s="65"/>
    </row>
    <row r="24" spans="1:99" ht="15" customHeight="1">
      <c r="A24" s="94"/>
      <c r="B24" s="75"/>
      <c r="C24" s="76"/>
      <c r="D24" s="91"/>
      <c r="E24" s="92"/>
      <c r="F24" s="94"/>
      <c r="G24" s="77"/>
      <c r="H24" s="78"/>
      <c r="I24" s="91"/>
      <c r="J24" s="92"/>
      <c r="K24" s="93"/>
      <c r="L24" s="79"/>
      <c r="M24" s="78"/>
      <c r="N24" s="91"/>
      <c r="P24" s="19">
        <f t="shared" si="4"/>
      </c>
      <c r="Q24" s="8">
        <f t="shared" si="25"/>
      </c>
      <c r="R24" s="43">
        <f t="shared" si="5"/>
      </c>
      <c r="S24" s="38">
        <f t="shared" si="6"/>
      </c>
      <c r="T24" s="128">
        <f t="shared" si="7"/>
      </c>
      <c r="U24" s="129">
        <f t="shared" si="8"/>
      </c>
      <c r="V24" s="36">
        <f t="shared" si="9"/>
      </c>
      <c r="W24" s="39">
        <f>IF(B24&gt;0,D17*S24,"")</f>
      </c>
      <c r="X24" s="40">
        <f t="shared" si="10"/>
      </c>
      <c r="Y24" s="19">
        <f t="shared" si="11"/>
      </c>
      <c r="Z24" s="8">
        <f t="shared" si="12"/>
      </c>
      <c r="AA24" s="43">
        <f t="shared" si="13"/>
      </c>
      <c r="AB24" s="38">
        <f t="shared" si="14"/>
      </c>
      <c r="AC24" s="128">
        <f t="shared" si="15"/>
      </c>
      <c r="AD24" s="129">
        <f t="shared" si="16"/>
      </c>
      <c r="AE24" s="36">
        <f t="shared" si="17"/>
      </c>
      <c r="AF24" s="39">
        <f>IF(G24&gt;0,I17*AB24,"")</f>
      </c>
      <c r="AG24" s="40">
        <f t="shared" si="18"/>
      </c>
      <c r="AH24" s="19">
        <f t="shared" si="26"/>
      </c>
      <c r="AI24" s="8">
        <f t="shared" si="27"/>
      </c>
      <c r="AJ24" s="43">
        <f t="shared" si="19"/>
      </c>
      <c r="AK24" s="38">
        <f t="shared" si="20"/>
      </c>
      <c r="AL24" s="128">
        <f t="shared" si="21"/>
      </c>
      <c r="AM24" s="129">
        <f t="shared" si="22"/>
      </c>
      <c r="AN24" s="36">
        <f t="shared" si="23"/>
      </c>
      <c r="AO24" s="39">
        <f>IF(L24&gt;0,N17*AK24,"")</f>
      </c>
      <c r="AP24" s="40">
        <f t="shared" si="24"/>
      </c>
      <c r="BK24" s="5"/>
      <c r="BL24" s="140" t="s">
        <v>763</v>
      </c>
      <c r="BO24" s="162" t="s">
        <v>456</v>
      </c>
      <c r="BP24" s="1" t="s">
        <v>621</v>
      </c>
      <c r="BQ24" s="3">
        <v>584</v>
      </c>
      <c r="BR24" s="3">
        <v>39</v>
      </c>
      <c r="BS24" s="3">
        <v>34.5</v>
      </c>
      <c r="BT24" s="3">
        <v>24</v>
      </c>
      <c r="BU24" s="3">
        <f t="shared" si="2"/>
        <v>32292</v>
      </c>
      <c r="BV24" s="126">
        <f t="shared" si="3"/>
        <v>18.6875</v>
      </c>
      <c r="BW24" s="1" t="s">
        <v>436</v>
      </c>
      <c r="BY24" s="169" t="s">
        <v>113</v>
      </c>
      <c r="BZ24" s="44" t="s">
        <v>56</v>
      </c>
      <c r="CA24" s="63">
        <v>500</v>
      </c>
      <c r="CB24" s="63">
        <v>33</v>
      </c>
      <c r="CC24" s="63">
        <v>42</v>
      </c>
      <c r="CD24" s="63">
        <v>12</v>
      </c>
      <c r="CE24" s="63">
        <f t="shared" si="0"/>
        <v>16632</v>
      </c>
      <c r="CF24" s="126">
        <f t="shared" si="1"/>
        <v>9.625</v>
      </c>
      <c r="CG24" s="1" t="s">
        <v>434</v>
      </c>
      <c r="CM24" s="173" t="s">
        <v>195</v>
      </c>
      <c r="CN24" s="159" t="s">
        <v>32</v>
      </c>
      <c r="CO24" s="160">
        <v>15</v>
      </c>
      <c r="CP24" s="161">
        <v>0</v>
      </c>
      <c r="CQ24" s="161" t="s">
        <v>435</v>
      </c>
      <c r="CT24" s="64"/>
      <c r="CU24" s="65"/>
    </row>
    <row r="25" spans="1:99" ht="15" customHeight="1">
      <c r="A25" s="94"/>
      <c r="B25" s="75"/>
      <c r="C25" s="76"/>
      <c r="D25" s="91"/>
      <c r="E25" s="92"/>
      <c r="F25" s="94"/>
      <c r="G25" s="77"/>
      <c r="H25" s="78"/>
      <c r="I25" s="91"/>
      <c r="J25" s="92"/>
      <c r="K25" s="93"/>
      <c r="L25" s="79"/>
      <c r="M25" s="78"/>
      <c r="N25" s="91"/>
      <c r="P25" s="19">
        <f t="shared" si="4"/>
      </c>
      <c r="Q25" s="8">
        <f t="shared" si="25"/>
      </c>
      <c r="R25" s="43">
        <f t="shared" si="5"/>
      </c>
      <c r="S25" s="38">
        <f t="shared" si="6"/>
      </c>
      <c r="T25" s="128">
        <f t="shared" si="7"/>
      </c>
      <c r="U25" s="129">
        <f t="shared" si="8"/>
      </c>
      <c r="V25" s="36">
        <f t="shared" si="9"/>
      </c>
      <c r="W25" s="39">
        <f>IF(B25&gt;0,D17*S25,"")</f>
      </c>
      <c r="X25" s="40">
        <f t="shared" si="10"/>
      </c>
      <c r="Y25" s="19">
        <f t="shared" si="11"/>
      </c>
      <c r="Z25" s="8">
        <f t="shared" si="12"/>
      </c>
      <c r="AA25" s="43">
        <f t="shared" si="13"/>
      </c>
      <c r="AB25" s="38">
        <f t="shared" si="14"/>
      </c>
      <c r="AC25" s="128">
        <f t="shared" si="15"/>
      </c>
      <c r="AD25" s="129">
        <f t="shared" si="16"/>
      </c>
      <c r="AE25" s="36">
        <f t="shared" si="17"/>
      </c>
      <c r="AF25" s="39">
        <f>IF(G25&gt;0,I17*AB25,"")</f>
      </c>
      <c r="AG25" s="40">
        <f t="shared" si="18"/>
      </c>
      <c r="AH25" s="19">
        <f t="shared" si="26"/>
      </c>
      <c r="AI25" s="8">
        <f t="shared" si="27"/>
      </c>
      <c r="AJ25" s="43">
        <f t="shared" si="19"/>
      </c>
      <c r="AK25" s="38">
        <f t="shared" si="20"/>
      </c>
      <c r="AL25" s="128">
        <f t="shared" si="21"/>
      </c>
      <c r="AM25" s="129">
        <f t="shared" si="22"/>
      </c>
      <c r="AN25" s="36">
        <f t="shared" si="23"/>
      </c>
      <c r="AO25" s="39">
        <f>IF(L25&gt;0,N17*AK25,"")</f>
      </c>
      <c r="AP25" s="40">
        <f t="shared" si="24"/>
      </c>
      <c r="BK25" s="5"/>
      <c r="BL25" s="140" t="s">
        <v>753</v>
      </c>
      <c r="BO25" s="162" t="s">
        <v>457</v>
      </c>
      <c r="BP25" s="1" t="s">
        <v>621</v>
      </c>
      <c r="BQ25" s="3">
        <v>608</v>
      </c>
      <c r="BR25" s="3">
        <v>42</v>
      </c>
      <c r="BS25" s="3">
        <v>34.5</v>
      </c>
      <c r="BT25" s="3">
        <v>24</v>
      </c>
      <c r="BU25" s="3">
        <f t="shared" si="2"/>
        <v>34776</v>
      </c>
      <c r="BV25" s="126">
        <f t="shared" si="3"/>
        <v>20.125</v>
      </c>
      <c r="BW25" s="1" t="s">
        <v>436</v>
      </c>
      <c r="BY25" s="169" t="s">
        <v>114</v>
      </c>
      <c r="BZ25" s="44" t="s">
        <v>57</v>
      </c>
      <c r="CA25" s="63">
        <v>500</v>
      </c>
      <c r="CB25" s="63">
        <v>36</v>
      </c>
      <c r="CC25" s="63">
        <v>42</v>
      </c>
      <c r="CD25" s="63">
        <v>12</v>
      </c>
      <c r="CE25" s="63">
        <f t="shared" si="0"/>
        <v>18144</v>
      </c>
      <c r="CF25" s="126">
        <f t="shared" si="1"/>
        <v>10.5</v>
      </c>
      <c r="CG25" s="1" t="s">
        <v>434</v>
      </c>
      <c r="CM25" s="173" t="s">
        <v>723</v>
      </c>
      <c r="CN25" s="159" t="s">
        <v>1</v>
      </c>
      <c r="CO25" s="160">
        <v>19</v>
      </c>
      <c r="CP25" s="161">
        <v>1</v>
      </c>
      <c r="CQ25" s="161" t="s">
        <v>435</v>
      </c>
      <c r="CT25" s="64"/>
      <c r="CU25" s="65"/>
    </row>
    <row r="26" spans="1:99" ht="15" customHeight="1">
      <c r="A26" s="94"/>
      <c r="B26" s="75"/>
      <c r="C26" s="76"/>
      <c r="D26" s="91"/>
      <c r="E26" s="92"/>
      <c r="F26" s="94"/>
      <c r="G26" s="77"/>
      <c r="H26" s="78"/>
      <c r="I26" s="91"/>
      <c r="J26" s="92"/>
      <c r="K26" s="93"/>
      <c r="L26" s="79"/>
      <c r="M26" s="78"/>
      <c r="N26" s="91"/>
      <c r="P26" s="19">
        <f t="shared" si="4"/>
      </c>
      <c r="Q26" s="8">
        <f t="shared" si="25"/>
      </c>
      <c r="R26" s="43">
        <f t="shared" si="5"/>
      </c>
      <c r="S26" s="38">
        <f t="shared" si="6"/>
      </c>
      <c r="T26" s="128">
        <f t="shared" si="7"/>
      </c>
      <c r="U26" s="129">
        <f t="shared" si="8"/>
      </c>
      <c r="V26" s="36">
        <f t="shared" si="9"/>
      </c>
      <c r="W26" s="39">
        <f>IF(B26&gt;0,D17*S26,"")</f>
      </c>
      <c r="X26" s="40">
        <f t="shared" si="10"/>
      </c>
      <c r="Y26" s="19">
        <f t="shared" si="11"/>
      </c>
      <c r="Z26" s="8">
        <f t="shared" si="12"/>
      </c>
      <c r="AA26" s="43">
        <f t="shared" si="13"/>
      </c>
      <c r="AB26" s="38">
        <f t="shared" si="14"/>
      </c>
      <c r="AC26" s="128">
        <f t="shared" si="15"/>
      </c>
      <c r="AD26" s="129">
        <f t="shared" si="16"/>
      </c>
      <c r="AE26" s="36">
        <f t="shared" si="17"/>
      </c>
      <c r="AF26" s="39">
        <f>IF(G26&gt;0,I17*AB26,"")</f>
      </c>
      <c r="AG26" s="40">
        <f t="shared" si="18"/>
      </c>
      <c r="AH26" s="19">
        <f t="shared" si="26"/>
      </c>
      <c r="AI26" s="8">
        <f t="shared" si="27"/>
      </c>
      <c r="AJ26" s="43">
        <f t="shared" si="19"/>
      </c>
      <c r="AK26" s="38">
        <f t="shared" si="20"/>
      </c>
      <c r="AL26" s="128">
        <f t="shared" si="21"/>
      </c>
      <c r="AM26" s="129">
        <f t="shared" si="22"/>
      </c>
      <c r="AN26" s="36">
        <f t="shared" si="23"/>
      </c>
      <c r="AO26" s="39">
        <f>IF(L26&gt;0,N17*AK26,"")</f>
      </c>
      <c r="AP26" s="40">
        <f t="shared" si="24"/>
      </c>
      <c r="BK26" s="5"/>
      <c r="BL26" s="140" t="s">
        <v>764</v>
      </c>
      <c r="BO26" s="162" t="s">
        <v>458</v>
      </c>
      <c r="BP26" s="1" t="s">
        <v>621</v>
      </c>
      <c r="BQ26" s="3">
        <v>608</v>
      </c>
      <c r="BR26" s="3">
        <v>42</v>
      </c>
      <c r="BS26" s="3">
        <v>34.5</v>
      </c>
      <c r="BT26" s="3">
        <v>24</v>
      </c>
      <c r="BU26" s="3">
        <f t="shared" si="2"/>
        <v>34776</v>
      </c>
      <c r="BV26" s="126">
        <f t="shared" si="3"/>
        <v>20.125</v>
      </c>
      <c r="BW26" s="1" t="s">
        <v>436</v>
      </c>
      <c r="BY26" s="169" t="s">
        <v>115</v>
      </c>
      <c r="BZ26" s="44" t="s">
        <v>56</v>
      </c>
      <c r="CA26" s="63">
        <v>428</v>
      </c>
      <c r="CB26" s="63">
        <v>36</v>
      </c>
      <c r="CC26" s="63">
        <v>30</v>
      </c>
      <c r="CD26" s="63">
        <v>12</v>
      </c>
      <c r="CE26" s="63">
        <f t="shared" si="0"/>
        <v>12960</v>
      </c>
      <c r="CF26" s="126">
        <f t="shared" si="1"/>
        <v>7.5</v>
      </c>
      <c r="CG26" s="1" t="s">
        <v>434</v>
      </c>
      <c r="CM26" s="173" t="s">
        <v>722</v>
      </c>
      <c r="CN26" s="159" t="s">
        <v>6</v>
      </c>
      <c r="CO26" s="160">
        <v>19</v>
      </c>
      <c r="CP26" s="161">
        <v>1</v>
      </c>
      <c r="CQ26" s="161" t="s">
        <v>435</v>
      </c>
      <c r="CT26" s="64"/>
      <c r="CU26" s="65"/>
    </row>
    <row r="27" spans="1:99" ht="15" customHeight="1">
      <c r="A27" s="94"/>
      <c r="B27" s="75"/>
      <c r="C27" s="76"/>
      <c r="D27" s="91"/>
      <c r="E27" s="92"/>
      <c r="F27" s="94"/>
      <c r="G27" s="77"/>
      <c r="H27" s="78"/>
      <c r="I27" s="91"/>
      <c r="J27" s="92"/>
      <c r="K27" s="93"/>
      <c r="L27" s="79"/>
      <c r="M27" s="78"/>
      <c r="N27" s="91"/>
      <c r="P27" s="19"/>
      <c r="Q27" s="8"/>
      <c r="R27" s="43"/>
      <c r="S27" s="38"/>
      <c r="T27" s="128"/>
      <c r="U27" s="129"/>
      <c r="V27" s="36"/>
      <c r="W27" s="39"/>
      <c r="X27" s="40"/>
      <c r="Y27" s="19"/>
      <c r="Z27" s="8"/>
      <c r="AA27" s="43"/>
      <c r="AB27" s="38"/>
      <c r="AC27" s="128"/>
      <c r="AD27" s="129"/>
      <c r="AE27" s="36"/>
      <c r="AF27" s="39"/>
      <c r="AG27" s="40"/>
      <c r="AH27" s="19"/>
      <c r="AI27" s="8"/>
      <c r="AJ27" s="43"/>
      <c r="AK27" s="38"/>
      <c r="AL27" s="128"/>
      <c r="AM27" s="129"/>
      <c r="AN27" s="36"/>
      <c r="AO27" s="39"/>
      <c r="AP27" s="40"/>
      <c r="BJ27" s="45"/>
      <c r="BK27" s="5"/>
      <c r="BL27" s="140" t="s">
        <v>749</v>
      </c>
      <c r="BO27" s="162" t="s">
        <v>459</v>
      </c>
      <c r="BP27" s="1" t="s">
        <v>621</v>
      </c>
      <c r="BQ27" s="3">
        <v>632</v>
      </c>
      <c r="BR27" s="3">
        <v>45</v>
      </c>
      <c r="BS27" s="3">
        <v>34.5</v>
      </c>
      <c r="BT27" s="3">
        <v>24</v>
      </c>
      <c r="BU27" s="3">
        <f t="shared" si="2"/>
        <v>37260</v>
      </c>
      <c r="BV27" s="126">
        <f t="shared" si="3"/>
        <v>21.5625</v>
      </c>
      <c r="BW27" s="1" t="s">
        <v>436</v>
      </c>
      <c r="BY27" s="169" t="s">
        <v>116</v>
      </c>
      <c r="BZ27" s="44" t="s">
        <v>57</v>
      </c>
      <c r="CA27" s="63">
        <v>428</v>
      </c>
      <c r="CB27" s="63">
        <v>36</v>
      </c>
      <c r="CC27" s="63">
        <v>30</v>
      </c>
      <c r="CD27" s="63">
        <v>12</v>
      </c>
      <c r="CE27" s="63">
        <f t="shared" si="0"/>
        <v>12960</v>
      </c>
      <c r="CF27" s="126">
        <f t="shared" si="1"/>
        <v>7.5</v>
      </c>
      <c r="CG27" s="1" t="s">
        <v>434</v>
      </c>
      <c r="CM27" s="173" t="s">
        <v>721</v>
      </c>
      <c r="CN27" s="159" t="s">
        <v>1</v>
      </c>
      <c r="CO27" s="160">
        <v>19</v>
      </c>
      <c r="CP27" s="161">
        <v>1</v>
      </c>
      <c r="CQ27" s="161" t="s">
        <v>435</v>
      </c>
      <c r="CT27" s="64"/>
      <c r="CU27" s="65"/>
    </row>
    <row r="28" spans="1:99" ht="15" customHeight="1">
      <c r="A28" s="94"/>
      <c r="B28" s="75"/>
      <c r="C28" s="76"/>
      <c r="D28" s="91"/>
      <c r="E28" s="92"/>
      <c r="F28" s="94"/>
      <c r="G28" s="77"/>
      <c r="H28" s="78"/>
      <c r="I28" s="91"/>
      <c r="J28" s="92"/>
      <c r="K28" s="93"/>
      <c r="L28" s="79"/>
      <c r="M28" s="78"/>
      <c r="N28" s="91"/>
      <c r="P28" s="19">
        <f t="shared" si="4"/>
      </c>
      <c r="Q28" s="8">
        <f t="shared" si="25"/>
      </c>
      <c r="R28" s="43">
        <f t="shared" si="5"/>
      </c>
      <c r="S28" s="38">
        <f t="shared" si="6"/>
      </c>
      <c r="T28" s="128">
        <f t="shared" si="7"/>
      </c>
      <c r="U28" s="129">
        <f t="shared" si="8"/>
      </c>
      <c r="V28" s="36">
        <f t="shared" si="9"/>
      </c>
      <c r="W28" s="39">
        <f>IF(B28&gt;0,D17*S28,"")</f>
      </c>
      <c r="X28" s="40">
        <f t="shared" si="10"/>
      </c>
      <c r="Y28" s="19">
        <f t="shared" si="11"/>
      </c>
      <c r="Z28" s="8">
        <f t="shared" si="12"/>
      </c>
      <c r="AA28" s="43">
        <f t="shared" si="13"/>
      </c>
      <c r="AB28" s="38">
        <f t="shared" si="14"/>
      </c>
      <c r="AC28" s="128">
        <f t="shared" si="15"/>
      </c>
      <c r="AD28" s="129">
        <f t="shared" si="16"/>
      </c>
      <c r="AE28" s="36">
        <f t="shared" si="17"/>
      </c>
      <c r="AF28" s="39">
        <f>IF(G28&gt;0,I17*AB28,"")</f>
      </c>
      <c r="AG28" s="40">
        <f t="shared" si="18"/>
      </c>
      <c r="AH28" s="19">
        <f t="shared" si="26"/>
      </c>
      <c r="AI28" s="8">
        <f t="shared" si="27"/>
      </c>
      <c r="AJ28" s="43">
        <f t="shared" si="19"/>
      </c>
      <c r="AK28" s="38">
        <f t="shared" si="20"/>
      </c>
      <c r="AL28" s="128">
        <f t="shared" si="21"/>
      </c>
      <c r="AM28" s="129">
        <f t="shared" si="22"/>
      </c>
      <c r="AN28" s="36">
        <f t="shared" si="23"/>
      </c>
      <c r="AO28" s="39">
        <f>IF(L28&gt;0,N17*AK28,"")</f>
      </c>
      <c r="AP28" s="40">
        <f t="shared" si="24"/>
      </c>
      <c r="BK28" s="5"/>
      <c r="BL28" s="140" t="s">
        <v>751</v>
      </c>
      <c r="BO28" s="162" t="s">
        <v>460</v>
      </c>
      <c r="BP28" s="1" t="s">
        <v>621</v>
      </c>
      <c r="BQ28" s="3">
        <v>632</v>
      </c>
      <c r="BR28" s="3">
        <v>45</v>
      </c>
      <c r="BS28" s="3">
        <v>34.5</v>
      </c>
      <c r="BT28" s="3">
        <v>24</v>
      </c>
      <c r="BU28" s="3">
        <f t="shared" si="2"/>
        <v>37260</v>
      </c>
      <c r="BV28" s="126">
        <f aca="true" t="shared" si="28" ref="BV28:BV71">BU28/1728</f>
        <v>21.5625</v>
      </c>
      <c r="BW28" s="1" t="s">
        <v>436</v>
      </c>
      <c r="BY28" s="169" t="s">
        <v>117</v>
      </c>
      <c r="BZ28" s="44" t="s">
        <v>56</v>
      </c>
      <c r="CA28" s="63">
        <v>512</v>
      </c>
      <c r="CB28" s="63">
        <v>36</v>
      </c>
      <c r="CC28" s="63">
        <v>36</v>
      </c>
      <c r="CD28" s="63">
        <v>12</v>
      </c>
      <c r="CE28" s="63">
        <f t="shared" si="0"/>
        <v>15552</v>
      </c>
      <c r="CF28" s="126">
        <f t="shared" si="1"/>
        <v>9</v>
      </c>
      <c r="CG28" s="1" t="s">
        <v>434</v>
      </c>
      <c r="CM28" s="173" t="s">
        <v>720</v>
      </c>
      <c r="CN28" s="159" t="s">
        <v>6</v>
      </c>
      <c r="CO28" s="160">
        <v>19</v>
      </c>
      <c r="CP28" s="161">
        <v>1</v>
      </c>
      <c r="CQ28" s="161" t="s">
        <v>435</v>
      </c>
      <c r="CT28" s="64"/>
      <c r="CU28" s="65"/>
    </row>
    <row r="29" spans="1:99" ht="15" customHeight="1">
      <c r="A29" s="94"/>
      <c r="B29" s="75"/>
      <c r="C29" s="76"/>
      <c r="D29" s="91"/>
      <c r="E29" s="92"/>
      <c r="F29" s="94"/>
      <c r="G29" s="77"/>
      <c r="H29" s="78"/>
      <c r="I29" s="91"/>
      <c r="J29" s="92"/>
      <c r="K29" s="93"/>
      <c r="L29" s="79"/>
      <c r="M29" s="78"/>
      <c r="N29" s="91"/>
      <c r="P29" s="19">
        <f t="shared" si="4"/>
      </c>
      <c r="Q29" s="8">
        <f t="shared" si="25"/>
      </c>
      <c r="R29" s="43">
        <f t="shared" si="5"/>
      </c>
      <c r="S29" s="38">
        <f t="shared" si="6"/>
      </c>
      <c r="T29" s="128">
        <f t="shared" si="7"/>
      </c>
      <c r="U29" s="129">
        <f t="shared" si="8"/>
      </c>
      <c r="V29" s="36">
        <f t="shared" si="9"/>
      </c>
      <c r="W29" s="39">
        <f>IF(B29&gt;0,D17*S29,"")</f>
      </c>
      <c r="X29" s="40">
        <f t="shared" si="10"/>
      </c>
      <c r="Y29" s="19">
        <f t="shared" si="11"/>
      </c>
      <c r="Z29" s="8">
        <f t="shared" si="12"/>
      </c>
      <c r="AA29" s="43">
        <f t="shared" si="13"/>
      </c>
      <c r="AB29" s="38">
        <f t="shared" si="14"/>
      </c>
      <c r="AC29" s="128">
        <f t="shared" si="15"/>
      </c>
      <c r="AD29" s="129">
        <f t="shared" si="16"/>
      </c>
      <c r="AE29" s="36">
        <f t="shared" si="17"/>
      </c>
      <c r="AF29" s="39">
        <f>IF(G29&gt;0,I17*AB29,"")</f>
      </c>
      <c r="AG29" s="40">
        <f t="shared" si="18"/>
      </c>
      <c r="AH29" s="19">
        <f t="shared" si="26"/>
      </c>
      <c r="AI29" s="8">
        <f t="shared" si="27"/>
      </c>
      <c r="AJ29" s="43">
        <f t="shared" si="19"/>
      </c>
      <c r="AK29" s="38">
        <f t="shared" si="20"/>
      </c>
      <c r="AL29" s="128">
        <f t="shared" si="21"/>
      </c>
      <c r="AM29" s="129">
        <f t="shared" si="22"/>
      </c>
      <c r="AN29" s="36">
        <f t="shared" si="23"/>
      </c>
      <c r="AO29" s="39">
        <f>IF(L29&gt;0,N17*AK29,"")</f>
      </c>
      <c r="AP29" s="40">
        <f t="shared" si="24"/>
      </c>
      <c r="BK29" s="5"/>
      <c r="BL29" s="140" t="s">
        <v>766</v>
      </c>
      <c r="BO29" s="162" t="s">
        <v>461</v>
      </c>
      <c r="BP29" s="1" t="s">
        <v>621</v>
      </c>
      <c r="BQ29" s="3">
        <v>648</v>
      </c>
      <c r="BR29" s="3">
        <v>48</v>
      </c>
      <c r="BS29" s="3">
        <v>34.5</v>
      </c>
      <c r="BT29" s="3">
        <v>24</v>
      </c>
      <c r="BU29" s="3">
        <f t="shared" si="2"/>
        <v>39744</v>
      </c>
      <c r="BV29" s="126">
        <f t="shared" si="28"/>
        <v>23</v>
      </c>
      <c r="BW29" s="1" t="s">
        <v>436</v>
      </c>
      <c r="BY29" s="169" t="s">
        <v>118</v>
      </c>
      <c r="BZ29" s="44" t="s">
        <v>57</v>
      </c>
      <c r="CA29" s="63">
        <v>512</v>
      </c>
      <c r="CB29" s="63">
        <v>36</v>
      </c>
      <c r="CC29" s="63">
        <v>36</v>
      </c>
      <c r="CD29" s="63">
        <v>12</v>
      </c>
      <c r="CE29" s="63">
        <f t="shared" si="0"/>
        <v>15552</v>
      </c>
      <c r="CF29" s="126">
        <f t="shared" si="1"/>
        <v>9</v>
      </c>
      <c r="CG29" s="1" t="s">
        <v>434</v>
      </c>
      <c r="CM29" s="173" t="s">
        <v>719</v>
      </c>
      <c r="CN29" s="159" t="s">
        <v>1</v>
      </c>
      <c r="CO29" s="160">
        <v>25</v>
      </c>
      <c r="CP29" s="161">
        <v>1</v>
      </c>
      <c r="CQ29" s="161" t="s">
        <v>435</v>
      </c>
      <c r="CT29" s="64"/>
      <c r="CU29" s="65"/>
    </row>
    <row r="30" spans="1:99" ht="15" customHeight="1">
      <c r="A30" s="94"/>
      <c r="B30" s="75"/>
      <c r="C30" s="76"/>
      <c r="D30" s="91"/>
      <c r="E30" s="92"/>
      <c r="F30" s="94"/>
      <c r="G30" s="77"/>
      <c r="H30" s="78"/>
      <c r="I30" s="91"/>
      <c r="J30" s="92"/>
      <c r="K30" s="93"/>
      <c r="L30" s="79"/>
      <c r="M30" s="78"/>
      <c r="N30" s="91"/>
      <c r="P30" s="19">
        <f t="shared" si="4"/>
      </c>
      <c r="Q30" s="8">
        <f t="shared" si="25"/>
      </c>
      <c r="R30" s="43">
        <f t="shared" si="5"/>
      </c>
      <c r="S30" s="38">
        <f t="shared" si="6"/>
      </c>
      <c r="T30" s="128">
        <f t="shared" si="7"/>
      </c>
      <c r="U30" s="129">
        <f t="shared" si="8"/>
      </c>
      <c r="V30" s="36">
        <f t="shared" si="9"/>
      </c>
      <c r="W30" s="39">
        <f>IF(B30&gt;0,D17*S30,"")</f>
      </c>
      <c r="X30" s="40">
        <f t="shared" si="10"/>
      </c>
      <c r="Y30" s="19">
        <f t="shared" si="11"/>
      </c>
      <c r="Z30" s="8">
        <f t="shared" si="12"/>
      </c>
      <c r="AA30" s="43">
        <f t="shared" si="13"/>
      </c>
      <c r="AB30" s="38">
        <f t="shared" si="14"/>
      </c>
      <c r="AC30" s="128">
        <f t="shared" si="15"/>
      </c>
      <c r="AD30" s="129">
        <f t="shared" si="16"/>
      </c>
      <c r="AE30" s="36">
        <f t="shared" si="17"/>
      </c>
      <c r="AF30" s="39">
        <f>IF(G30&gt;0,I17*AB30,"")</f>
      </c>
      <c r="AG30" s="40">
        <f t="shared" si="18"/>
      </c>
      <c r="AH30" s="19">
        <f t="shared" si="26"/>
      </c>
      <c r="AI30" s="8">
        <f t="shared" si="27"/>
      </c>
      <c r="AJ30" s="43">
        <f t="shared" si="19"/>
      </c>
      <c r="AK30" s="38">
        <f t="shared" si="20"/>
      </c>
      <c r="AL30" s="128">
        <f t="shared" si="21"/>
      </c>
      <c r="AM30" s="129">
        <f t="shared" si="22"/>
      </c>
      <c r="AN30" s="36">
        <f t="shared" si="23"/>
      </c>
      <c r="AO30" s="39">
        <f>IF(L30&gt;0,N17*AK30,"")</f>
      </c>
      <c r="AP30" s="40">
        <f t="shared" si="24"/>
      </c>
      <c r="BK30" s="5"/>
      <c r="BL30" s="140" t="s">
        <v>750</v>
      </c>
      <c r="BO30" s="162" t="s">
        <v>462</v>
      </c>
      <c r="BP30" s="1" t="s">
        <v>621</v>
      </c>
      <c r="BQ30" s="3">
        <v>648</v>
      </c>
      <c r="BR30" s="3">
        <v>48</v>
      </c>
      <c r="BS30" s="3">
        <v>34.5</v>
      </c>
      <c r="BT30" s="3">
        <v>24</v>
      </c>
      <c r="BU30" s="3">
        <f t="shared" si="2"/>
        <v>39744</v>
      </c>
      <c r="BV30" s="126">
        <f t="shared" si="28"/>
        <v>23</v>
      </c>
      <c r="BW30" s="1" t="s">
        <v>436</v>
      </c>
      <c r="BY30" s="169" t="s">
        <v>119</v>
      </c>
      <c r="BZ30" s="44" t="s">
        <v>56</v>
      </c>
      <c r="CA30" s="63">
        <v>512</v>
      </c>
      <c r="CB30" s="63">
        <v>36</v>
      </c>
      <c r="CC30" s="63">
        <v>42</v>
      </c>
      <c r="CD30" s="63">
        <v>12</v>
      </c>
      <c r="CE30" s="63">
        <f t="shared" si="0"/>
        <v>18144</v>
      </c>
      <c r="CF30" s="126">
        <f t="shared" si="1"/>
        <v>10.5</v>
      </c>
      <c r="CG30" s="1" t="s">
        <v>434</v>
      </c>
      <c r="CM30" s="173" t="s">
        <v>718</v>
      </c>
      <c r="CN30" s="159" t="s">
        <v>6</v>
      </c>
      <c r="CO30" s="160">
        <v>25</v>
      </c>
      <c r="CP30" s="161">
        <v>1</v>
      </c>
      <c r="CQ30" s="161" t="s">
        <v>435</v>
      </c>
      <c r="CT30" s="64"/>
      <c r="CU30" s="65"/>
    </row>
    <row r="31" spans="1:99" ht="15" customHeight="1">
      <c r="A31" s="94"/>
      <c r="B31" s="75"/>
      <c r="C31" s="76"/>
      <c r="D31" s="91"/>
      <c r="E31" s="92"/>
      <c r="F31" s="94"/>
      <c r="G31" s="77"/>
      <c r="H31" s="78"/>
      <c r="I31" s="91"/>
      <c r="J31" s="92"/>
      <c r="K31" s="93"/>
      <c r="L31" s="79"/>
      <c r="M31" s="78"/>
      <c r="N31" s="91"/>
      <c r="P31" s="19">
        <f t="shared" si="4"/>
      </c>
      <c r="Q31" s="8">
        <f t="shared" si="25"/>
      </c>
      <c r="R31" s="43">
        <f t="shared" si="5"/>
      </c>
      <c r="S31" s="38">
        <f t="shared" si="6"/>
      </c>
      <c r="T31" s="128">
        <f t="shared" si="7"/>
      </c>
      <c r="U31" s="129">
        <f t="shared" si="8"/>
      </c>
      <c r="V31" s="36">
        <f t="shared" si="9"/>
      </c>
      <c r="W31" s="39">
        <f>IF(B31&gt;0,D17*S31,"")</f>
      </c>
      <c r="X31" s="40">
        <f t="shared" si="10"/>
      </c>
      <c r="Y31" s="19">
        <f t="shared" si="11"/>
      </c>
      <c r="Z31" s="8">
        <f t="shared" si="12"/>
      </c>
      <c r="AA31" s="43">
        <f t="shared" si="13"/>
      </c>
      <c r="AB31" s="38">
        <f t="shared" si="14"/>
      </c>
      <c r="AC31" s="128">
        <f t="shared" si="15"/>
      </c>
      <c r="AD31" s="129">
        <f t="shared" si="16"/>
      </c>
      <c r="AE31" s="36">
        <f t="shared" si="17"/>
      </c>
      <c r="AF31" s="39">
        <f>IF(G31&gt;0,I17*AB31,"")</f>
      </c>
      <c r="AG31" s="40">
        <f t="shared" si="18"/>
      </c>
      <c r="AH31" s="19">
        <f t="shared" si="26"/>
      </c>
      <c r="AI31" s="8">
        <f t="shared" si="27"/>
      </c>
      <c r="AJ31" s="43">
        <f t="shared" si="19"/>
      </c>
      <c r="AK31" s="38">
        <f t="shared" si="20"/>
      </c>
      <c r="AL31" s="128">
        <f t="shared" si="21"/>
      </c>
      <c r="AM31" s="129">
        <f t="shared" si="22"/>
      </c>
      <c r="AN31" s="36">
        <f t="shared" si="23"/>
      </c>
      <c r="AO31" s="39">
        <f>IF(L31&gt;0,N17*AK31,"")</f>
      </c>
      <c r="AP31" s="40">
        <f t="shared" si="24"/>
      </c>
      <c r="BK31" s="5"/>
      <c r="BL31" s="140" t="s">
        <v>765</v>
      </c>
      <c r="BO31" s="162" t="s">
        <v>487</v>
      </c>
      <c r="BP31" s="44" t="s">
        <v>488</v>
      </c>
      <c r="BQ31" s="3">
        <v>1200</v>
      </c>
      <c r="BR31" s="3">
        <v>36</v>
      </c>
      <c r="BS31" s="3">
        <v>34.5</v>
      </c>
      <c r="BT31" s="3">
        <v>24</v>
      </c>
      <c r="BU31" s="3">
        <f t="shared" si="2"/>
        <v>29808</v>
      </c>
      <c r="BV31" s="126">
        <f t="shared" si="28"/>
        <v>17.25</v>
      </c>
      <c r="BW31" s="1" t="s">
        <v>436</v>
      </c>
      <c r="BY31" s="169" t="s">
        <v>120</v>
      </c>
      <c r="BZ31" s="44" t="s">
        <v>57</v>
      </c>
      <c r="CA31" s="63">
        <v>512</v>
      </c>
      <c r="CB31" s="63">
        <v>36</v>
      </c>
      <c r="CC31" s="63">
        <v>42</v>
      </c>
      <c r="CD31" s="63">
        <v>12</v>
      </c>
      <c r="CE31" s="63">
        <f t="shared" si="0"/>
        <v>18144</v>
      </c>
      <c r="CF31" s="126">
        <f t="shared" si="1"/>
        <v>10.5</v>
      </c>
      <c r="CG31" s="1" t="s">
        <v>434</v>
      </c>
      <c r="CM31" s="173" t="s">
        <v>717</v>
      </c>
      <c r="CN31" s="159" t="s">
        <v>1</v>
      </c>
      <c r="CO31" s="160">
        <v>25</v>
      </c>
      <c r="CP31" s="161">
        <v>1</v>
      </c>
      <c r="CQ31" s="161" t="s">
        <v>435</v>
      </c>
      <c r="CT31" s="64"/>
      <c r="CU31" s="65"/>
    </row>
    <row r="32" spans="1:99" ht="15" customHeight="1">
      <c r="A32" s="94"/>
      <c r="B32" s="75"/>
      <c r="C32" s="76"/>
      <c r="D32" s="91"/>
      <c r="E32" s="92"/>
      <c r="F32" s="94"/>
      <c r="G32" s="77"/>
      <c r="H32" s="78"/>
      <c r="I32" s="91"/>
      <c r="J32" s="92"/>
      <c r="K32" s="93"/>
      <c r="L32" s="79"/>
      <c r="M32" s="78"/>
      <c r="N32" s="91"/>
      <c r="P32" s="19">
        <f t="shared" si="4"/>
      </c>
      <c r="Q32" s="8">
        <f t="shared" si="25"/>
      </c>
      <c r="R32" s="43">
        <f t="shared" si="5"/>
      </c>
      <c r="S32" s="38">
        <f t="shared" si="6"/>
      </c>
      <c r="T32" s="128">
        <f t="shared" si="7"/>
      </c>
      <c r="U32" s="129">
        <f t="shared" si="8"/>
      </c>
      <c r="V32" s="36">
        <f t="shared" si="9"/>
      </c>
      <c r="W32" s="39">
        <f>IF(B32&gt;0,D17*S32,"")</f>
      </c>
      <c r="X32" s="40">
        <f t="shared" si="10"/>
      </c>
      <c r="Y32" s="19">
        <f t="shared" si="11"/>
      </c>
      <c r="Z32" s="8">
        <f t="shared" si="12"/>
      </c>
      <c r="AA32" s="43">
        <f t="shared" si="13"/>
      </c>
      <c r="AB32" s="38">
        <f t="shared" si="14"/>
      </c>
      <c r="AC32" s="128">
        <f t="shared" si="15"/>
      </c>
      <c r="AD32" s="129">
        <f t="shared" si="16"/>
      </c>
      <c r="AE32" s="36">
        <f t="shared" si="17"/>
      </c>
      <c r="AF32" s="39">
        <f>IF(G32&gt;0,I17*AB32,"")</f>
      </c>
      <c r="AG32" s="40">
        <f t="shared" si="18"/>
      </c>
      <c r="AH32" s="19">
        <f t="shared" si="26"/>
      </c>
      <c r="AI32" s="8">
        <f t="shared" si="27"/>
      </c>
      <c r="AJ32" s="43">
        <f t="shared" si="19"/>
      </c>
      <c r="AK32" s="38">
        <f t="shared" si="20"/>
      </c>
      <c r="AL32" s="128">
        <f t="shared" si="21"/>
      </c>
      <c r="AM32" s="129">
        <f t="shared" si="22"/>
      </c>
      <c r="AN32" s="36">
        <f t="shared" si="23"/>
      </c>
      <c r="AO32" s="39">
        <f>IF(L32&gt;0,N17*AK32,"")</f>
      </c>
      <c r="AP32" s="40">
        <f t="shared" si="24"/>
      </c>
      <c r="BK32" s="5"/>
      <c r="BL32" s="140" t="s">
        <v>767</v>
      </c>
      <c r="BO32" s="162" t="s">
        <v>71</v>
      </c>
      <c r="BP32" s="1" t="s">
        <v>72</v>
      </c>
      <c r="BQ32" s="3">
        <v>1360</v>
      </c>
      <c r="BR32" s="3">
        <v>36</v>
      </c>
      <c r="BS32" s="3">
        <v>34.5</v>
      </c>
      <c r="BT32" s="3">
        <v>24</v>
      </c>
      <c r="BU32" s="3">
        <f t="shared" si="2"/>
        <v>29808</v>
      </c>
      <c r="BV32" s="126">
        <f t="shared" si="28"/>
        <v>17.25</v>
      </c>
      <c r="BW32" s="1" t="s">
        <v>436</v>
      </c>
      <c r="BY32" s="169" t="s">
        <v>369</v>
      </c>
      <c r="BZ32" s="44" t="s">
        <v>56</v>
      </c>
      <c r="CA32" s="63">
        <v>456</v>
      </c>
      <c r="CB32" s="63">
        <v>39</v>
      </c>
      <c r="CC32" s="63">
        <v>30</v>
      </c>
      <c r="CD32" s="63">
        <v>12</v>
      </c>
      <c r="CE32" s="63">
        <f t="shared" si="0"/>
        <v>14040</v>
      </c>
      <c r="CF32" s="126">
        <f t="shared" si="1"/>
        <v>8.125</v>
      </c>
      <c r="CG32" s="1" t="s">
        <v>434</v>
      </c>
      <c r="CM32" s="173" t="s">
        <v>716</v>
      </c>
      <c r="CN32" s="159" t="s">
        <v>6</v>
      </c>
      <c r="CO32" s="160">
        <v>25</v>
      </c>
      <c r="CP32" s="161">
        <v>1</v>
      </c>
      <c r="CQ32" s="161" t="s">
        <v>435</v>
      </c>
      <c r="CT32" s="64"/>
      <c r="CU32" s="65"/>
    </row>
    <row r="33" spans="1:98" ht="15" customHeight="1">
      <c r="A33" s="95"/>
      <c r="B33" s="75"/>
      <c r="C33" s="76"/>
      <c r="D33" s="91"/>
      <c r="E33" s="92"/>
      <c r="F33" s="95"/>
      <c r="G33" s="77"/>
      <c r="H33" s="78"/>
      <c r="I33" s="91"/>
      <c r="J33" s="92"/>
      <c r="K33" s="96"/>
      <c r="L33" s="79"/>
      <c r="M33" s="78"/>
      <c r="N33" s="91"/>
      <c r="P33" s="19">
        <f t="shared" si="4"/>
      </c>
      <c r="Q33" s="8">
        <f t="shared" si="25"/>
      </c>
      <c r="R33" s="43">
        <f t="shared" si="5"/>
      </c>
      <c r="S33" s="38">
        <f t="shared" si="6"/>
      </c>
      <c r="T33" s="128">
        <f t="shared" si="7"/>
      </c>
      <c r="U33" s="129">
        <f t="shared" si="8"/>
      </c>
      <c r="V33" s="36">
        <f t="shared" si="9"/>
      </c>
      <c r="W33" s="39">
        <f>IF(B33&gt;0,D17*S33,"")</f>
      </c>
      <c r="X33" s="40">
        <f t="shared" si="10"/>
      </c>
      <c r="Y33" s="19">
        <f t="shared" si="11"/>
      </c>
      <c r="Z33" s="8">
        <f t="shared" si="12"/>
      </c>
      <c r="AA33" s="43">
        <f t="shared" si="13"/>
      </c>
      <c r="AB33" s="38">
        <f t="shared" si="14"/>
      </c>
      <c r="AC33" s="128">
        <f t="shared" si="15"/>
      </c>
      <c r="AD33" s="129">
        <f t="shared" si="16"/>
      </c>
      <c r="AE33" s="36">
        <f t="shared" si="17"/>
      </c>
      <c r="AF33" s="39">
        <f>IF(G33&gt;0,I17*AB33,"")</f>
      </c>
      <c r="AG33" s="40">
        <f t="shared" si="18"/>
      </c>
      <c r="AH33" s="19">
        <f t="shared" si="26"/>
      </c>
      <c r="AI33" s="8">
        <f t="shared" si="27"/>
      </c>
      <c r="AJ33" s="43">
        <f t="shared" si="19"/>
      </c>
      <c r="AK33" s="38">
        <f t="shared" si="20"/>
      </c>
      <c r="AL33" s="128">
        <f t="shared" si="21"/>
      </c>
      <c r="AM33" s="129">
        <f t="shared" si="22"/>
      </c>
      <c r="AN33" s="36">
        <f t="shared" si="23"/>
      </c>
      <c r="AO33" s="39">
        <f>IF(L33&gt;0,N17*AK33,"")</f>
      </c>
      <c r="AP33" s="40">
        <f t="shared" si="24"/>
      </c>
      <c r="BI33" s="7"/>
      <c r="BO33" s="162" t="s">
        <v>73</v>
      </c>
      <c r="BP33" s="1" t="s">
        <v>74</v>
      </c>
      <c r="BQ33" s="3">
        <v>432</v>
      </c>
      <c r="BR33" s="3">
        <v>36</v>
      </c>
      <c r="BS33" s="3">
        <v>34.5</v>
      </c>
      <c r="BT33" s="3">
        <v>24</v>
      </c>
      <c r="BU33" s="3">
        <f t="shared" si="2"/>
        <v>29808</v>
      </c>
      <c r="BV33" s="126">
        <f t="shared" si="28"/>
        <v>17.25</v>
      </c>
      <c r="BW33" s="1" t="s">
        <v>436</v>
      </c>
      <c r="BY33" s="169" t="s">
        <v>372</v>
      </c>
      <c r="BZ33" s="44" t="s">
        <v>57</v>
      </c>
      <c r="CA33" s="63">
        <v>456</v>
      </c>
      <c r="CB33" s="63">
        <v>39</v>
      </c>
      <c r="CC33" s="63">
        <v>30</v>
      </c>
      <c r="CD33" s="63">
        <v>12</v>
      </c>
      <c r="CE33" s="63">
        <f t="shared" si="0"/>
        <v>14040</v>
      </c>
      <c r="CF33" s="126">
        <f t="shared" si="1"/>
        <v>8.125</v>
      </c>
      <c r="CG33" s="1" t="s">
        <v>434</v>
      </c>
      <c r="CM33" s="173" t="s">
        <v>715</v>
      </c>
      <c r="CN33" s="159" t="s">
        <v>1</v>
      </c>
      <c r="CO33" s="160">
        <v>37</v>
      </c>
      <c r="CP33" s="161">
        <v>1</v>
      </c>
      <c r="CQ33" s="161" t="s">
        <v>435</v>
      </c>
      <c r="CT33" s="64"/>
    </row>
    <row r="34" spans="1:95" ht="15" customHeight="1">
      <c r="A34" s="95"/>
      <c r="B34" s="75"/>
      <c r="C34" s="76"/>
      <c r="D34" s="91"/>
      <c r="E34" s="92"/>
      <c r="F34" s="95"/>
      <c r="G34" s="77"/>
      <c r="H34" s="78"/>
      <c r="I34" s="91"/>
      <c r="J34" s="92"/>
      <c r="K34" s="96"/>
      <c r="L34" s="79"/>
      <c r="M34" s="78"/>
      <c r="N34" s="91"/>
      <c r="P34" s="19">
        <f t="shared" si="4"/>
      </c>
      <c r="Q34" s="8">
        <f t="shared" si="25"/>
      </c>
      <c r="R34" s="43">
        <f t="shared" si="5"/>
      </c>
      <c r="S34" s="38">
        <f t="shared" si="6"/>
      </c>
      <c r="T34" s="128">
        <f t="shared" si="7"/>
      </c>
      <c r="U34" s="129">
        <f t="shared" si="8"/>
      </c>
      <c r="V34" s="36">
        <f t="shared" si="9"/>
      </c>
      <c r="W34" s="39">
        <f>IF(B34&gt;0,D17*S34,"")</f>
      </c>
      <c r="X34" s="40">
        <f t="shared" si="10"/>
      </c>
      <c r="Y34" s="19">
        <f t="shared" si="11"/>
      </c>
      <c r="Z34" s="8">
        <f t="shared" si="12"/>
      </c>
      <c r="AA34" s="43">
        <f t="shared" si="13"/>
      </c>
      <c r="AB34" s="38">
        <f t="shared" si="14"/>
      </c>
      <c r="AC34" s="128">
        <f t="shared" si="15"/>
      </c>
      <c r="AD34" s="129">
        <f t="shared" si="16"/>
      </c>
      <c r="AE34" s="36">
        <f t="shared" si="17"/>
      </c>
      <c r="AF34" s="39">
        <f>IF(G34&gt;0,I17*AB34,"")</f>
      </c>
      <c r="AG34" s="40">
        <f t="shared" si="18"/>
      </c>
      <c r="AH34" s="19">
        <f t="shared" si="26"/>
      </c>
      <c r="AI34" s="8">
        <f t="shared" si="27"/>
      </c>
      <c r="AJ34" s="43">
        <f t="shared" si="19"/>
      </c>
      <c r="AK34" s="38">
        <f t="shared" si="20"/>
      </c>
      <c r="AL34" s="128">
        <f t="shared" si="21"/>
      </c>
      <c r="AM34" s="129">
        <f t="shared" si="22"/>
      </c>
      <c r="AN34" s="36">
        <f t="shared" si="23"/>
      </c>
      <c r="AO34" s="39">
        <f>IF(L34&gt;0,N17*AK34,"")</f>
      </c>
      <c r="AP34" s="40">
        <f t="shared" si="24"/>
      </c>
      <c r="BO34" s="162" t="s">
        <v>75</v>
      </c>
      <c r="BP34" s="1" t="s">
        <v>76</v>
      </c>
      <c r="BQ34" s="3">
        <v>432</v>
      </c>
      <c r="BR34" s="3">
        <v>36</v>
      </c>
      <c r="BS34" s="3">
        <v>34.5</v>
      </c>
      <c r="BT34" s="3">
        <v>24</v>
      </c>
      <c r="BU34" s="3">
        <f t="shared" si="2"/>
        <v>29808</v>
      </c>
      <c r="BV34" s="126">
        <f t="shared" si="28"/>
        <v>17.25</v>
      </c>
      <c r="BW34" s="1" t="s">
        <v>436</v>
      </c>
      <c r="BY34" s="169" t="s">
        <v>365</v>
      </c>
      <c r="BZ34" s="44" t="s">
        <v>56</v>
      </c>
      <c r="CA34" s="63">
        <v>540</v>
      </c>
      <c r="CB34" s="63">
        <v>39</v>
      </c>
      <c r="CC34" s="63">
        <v>36</v>
      </c>
      <c r="CD34" s="63">
        <v>12</v>
      </c>
      <c r="CE34" s="63">
        <f t="shared" si="0"/>
        <v>16848</v>
      </c>
      <c r="CF34" s="126">
        <f t="shared" si="1"/>
        <v>9.75</v>
      </c>
      <c r="CG34" s="1" t="s">
        <v>434</v>
      </c>
      <c r="CM34" s="173" t="s">
        <v>714</v>
      </c>
      <c r="CN34" s="159" t="s">
        <v>6</v>
      </c>
      <c r="CO34" s="160">
        <v>37</v>
      </c>
      <c r="CP34" s="161">
        <v>1</v>
      </c>
      <c r="CQ34" s="161" t="s">
        <v>435</v>
      </c>
    </row>
    <row r="35" spans="1:95" ht="15" customHeight="1">
      <c r="A35" s="95"/>
      <c r="B35" s="80"/>
      <c r="C35" s="81"/>
      <c r="D35" s="91"/>
      <c r="E35" s="92"/>
      <c r="F35" s="95"/>
      <c r="G35" s="82"/>
      <c r="H35" s="83"/>
      <c r="I35" s="91"/>
      <c r="J35" s="92"/>
      <c r="K35" s="96"/>
      <c r="L35" s="79"/>
      <c r="M35" s="78"/>
      <c r="N35" s="91"/>
      <c r="P35" s="19">
        <f t="shared" si="4"/>
      </c>
      <c r="Q35" s="8">
        <f t="shared" si="25"/>
      </c>
      <c r="R35" s="43">
        <f t="shared" si="5"/>
      </c>
      <c r="S35" s="38">
        <f t="shared" si="6"/>
      </c>
      <c r="T35" s="128">
        <f t="shared" si="7"/>
      </c>
      <c r="U35" s="129">
        <f t="shared" si="8"/>
      </c>
      <c r="V35" s="36">
        <f t="shared" si="9"/>
      </c>
      <c r="W35" s="39">
        <f>IF(B35&gt;0,D17*S35,"")</f>
      </c>
      <c r="X35" s="40">
        <f t="shared" si="10"/>
      </c>
      <c r="Y35" s="19">
        <f t="shared" si="11"/>
      </c>
      <c r="Z35" s="8">
        <f t="shared" si="12"/>
      </c>
      <c r="AA35" s="43">
        <f t="shared" si="13"/>
      </c>
      <c r="AB35" s="38">
        <f t="shared" si="14"/>
      </c>
      <c r="AC35" s="128">
        <f t="shared" si="15"/>
      </c>
      <c r="AD35" s="129">
        <f t="shared" si="16"/>
      </c>
      <c r="AE35" s="36">
        <f t="shared" si="17"/>
      </c>
      <c r="AF35" s="39">
        <f>IF(G35&gt;0,I17*AB35,"")</f>
      </c>
      <c r="AG35" s="40">
        <f t="shared" si="18"/>
      </c>
      <c r="AH35" s="19">
        <f t="shared" si="26"/>
      </c>
      <c r="AI35" s="8">
        <f t="shared" si="27"/>
      </c>
      <c r="AJ35" s="43">
        <f t="shared" si="19"/>
      </c>
      <c r="AK35" s="38">
        <f t="shared" si="20"/>
      </c>
      <c r="AL35" s="128">
        <f t="shared" si="21"/>
      </c>
      <c r="AM35" s="129">
        <f t="shared" si="22"/>
      </c>
      <c r="AN35" s="36">
        <f t="shared" si="23"/>
      </c>
      <c r="AO35" s="39">
        <f>IF(L35&gt;0,N17*AK35,"")</f>
      </c>
      <c r="AP35" s="40">
        <f t="shared" si="24"/>
      </c>
      <c r="BO35" s="162" t="s">
        <v>77</v>
      </c>
      <c r="BP35" s="1" t="s">
        <v>74</v>
      </c>
      <c r="BQ35" s="3">
        <v>456</v>
      </c>
      <c r="BR35" s="3">
        <v>39</v>
      </c>
      <c r="BS35" s="3">
        <v>34.5</v>
      </c>
      <c r="BT35" s="3">
        <v>24</v>
      </c>
      <c r="BU35" s="3">
        <f t="shared" si="2"/>
        <v>32292</v>
      </c>
      <c r="BV35" s="126">
        <f t="shared" si="28"/>
        <v>18.6875</v>
      </c>
      <c r="BW35" s="1" t="s">
        <v>436</v>
      </c>
      <c r="BY35" s="169" t="s">
        <v>366</v>
      </c>
      <c r="BZ35" s="44" t="s">
        <v>57</v>
      </c>
      <c r="CA35" s="63">
        <v>540</v>
      </c>
      <c r="CB35" s="63">
        <v>39</v>
      </c>
      <c r="CC35" s="63">
        <v>36</v>
      </c>
      <c r="CD35" s="63">
        <v>12</v>
      </c>
      <c r="CE35" s="63">
        <f t="shared" si="0"/>
        <v>16848</v>
      </c>
      <c r="CF35" s="126">
        <f t="shared" si="1"/>
        <v>9.75</v>
      </c>
      <c r="CG35" s="1" t="s">
        <v>434</v>
      </c>
      <c r="CM35" s="173" t="s">
        <v>713</v>
      </c>
      <c r="CN35" s="159" t="s">
        <v>1</v>
      </c>
      <c r="CO35" s="160">
        <v>37</v>
      </c>
      <c r="CP35" s="161">
        <v>1</v>
      </c>
      <c r="CQ35" s="161" t="s">
        <v>435</v>
      </c>
    </row>
    <row r="36" spans="1:95" ht="15" customHeight="1">
      <c r="A36" s="95"/>
      <c r="B36" s="75"/>
      <c r="C36" s="76"/>
      <c r="D36" s="91"/>
      <c r="E36" s="92"/>
      <c r="F36" s="95"/>
      <c r="G36" s="77"/>
      <c r="H36" s="78"/>
      <c r="I36" s="91"/>
      <c r="J36" s="92"/>
      <c r="K36" s="96"/>
      <c r="L36" s="79"/>
      <c r="M36" s="78"/>
      <c r="N36" s="91"/>
      <c r="P36" s="19">
        <f t="shared" si="4"/>
      </c>
      <c r="Q36" s="8">
        <f t="shared" si="25"/>
      </c>
      <c r="R36" s="43">
        <f t="shared" si="5"/>
      </c>
      <c r="S36" s="38">
        <f t="shared" si="6"/>
      </c>
      <c r="T36" s="128">
        <f t="shared" si="7"/>
      </c>
      <c r="U36" s="129">
        <f t="shared" si="8"/>
      </c>
      <c r="V36" s="36">
        <f t="shared" si="9"/>
      </c>
      <c r="W36" s="39">
        <f>IF(B36&gt;0,D17*S36,"")</f>
      </c>
      <c r="X36" s="40">
        <f t="shared" si="10"/>
      </c>
      <c r="Y36" s="19">
        <f aca="true" t="shared" si="29" ref="Y36:Y47">IF(G36&gt;0,G36,"")</f>
      </c>
      <c r="Z36" s="8">
        <f aca="true" t="shared" si="30" ref="Z36:Z47">IF(I36&gt;0,I36,"")</f>
      </c>
      <c r="AA36" s="43">
        <f t="shared" si="13"/>
      </c>
      <c r="AB36" s="38">
        <f t="shared" si="14"/>
      </c>
      <c r="AC36" s="128">
        <f t="shared" si="15"/>
      </c>
      <c r="AD36" s="129">
        <f t="shared" si="16"/>
      </c>
      <c r="AE36" s="36">
        <f t="shared" si="17"/>
      </c>
      <c r="AF36" s="39">
        <f>IF(G36&gt;0,I17*AB36,"")</f>
      </c>
      <c r="AG36" s="40">
        <f t="shared" si="18"/>
      </c>
      <c r="AH36" s="19">
        <f t="shared" si="26"/>
      </c>
      <c r="AI36" s="8">
        <f t="shared" si="27"/>
      </c>
      <c r="AJ36" s="43">
        <f t="shared" si="19"/>
      </c>
      <c r="AK36" s="38">
        <f t="shared" si="20"/>
      </c>
      <c r="AL36" s="128">
        <f t="shared" si="21"/>
      </c>
      <c r="AM36" s="129">
        <f t="shared" si="22"/>
      </c>
      <c r="AN36" s="36">
        <f t="shared" si="23"/>
      </c>
      <c r="AO36" s="39">
        <f>IF(L36&gt;0,N17*AK36,"")</f>
      </c>
      <c r="AP36" s="40">
        <f t="shared" si="24"/>
      </c>
      <c r="BO36" s="162" t="s">
        <v>78</v>
      </c>
      <c r="BP36" s="1" t="s">
        <v>76</v>
      </c>
      <c r="BQ36" s="3">
        <v>456</v>
      </c>
      <c r="BR36" s="3">
        <v>39</v>
      </c>
      <c r="BS36" s="3">
        <v>34.5</v>
      </c>
      <c r="BT36" s="3">
        <v>24</v>
      </c>
      <c r="BU36" s="3">
        <f t="shared" si="2"/>
        <v>32292</v>
      </c>
      <c r="BV36" s="126">
        <f t="shared" si="28"/>
        <v>18.6875</v>
      </c>
      <c r="BW36" s="1" t="s">
        <v>436</v>
      </c>
      <c r="BY36" s="169" t="s">
        <v>362</v>
      </c>
      <c r="BZ36" s="44" t="s">
        <v>56</v>
      </c>
      <c r="CA36" s="63">
        <v>540</v>
      </c>
      <c r="CB36" s="63">
        <v>39</v>
      </c>
      <c r="CC36" s="63">
        <v>42</v>
      </c>
      <c r="CD36" s="63">
        <v>12</v>
      </c>
      <c r="CE36" s="63">
        <f t="shared" si="0"/>
        <v>19656</v>
      </c>
      <c r="CF36" s="126">
        <f t="shared" si="1"/>
        <v>11.375</v>
      </c>
      <c r="CG36" s="1" t="s">
        <v>434</v>
      </c>
      <c r="CM36" s="173" t="s">
        <v>712</v>
      </c>
      <c r="CN36" s="159" t="s">
        <v>6</v>
      </c>
      <c r="CO36" s="160">
        <v>37</v>
      </c>
      <c r="CP36" s="161">
        <v>1</v>
      </c>
      <c r="CQ36" s="161" t="s">
        <v>435</v>
      </c>
    </row>
    <row r="37" spans="1:95" ht="15" customHeight="1">
      <c r="A37" s="95"/>
      <c r="B37" s="75"/>
      <c r="C37" s="76"/>
      <c r="D37" s="91"/>
      <c r="E37" s="92"/>
      <c r="F37" s="95"/>
      <c r="G37" s="77"/>
      <c r="H37" s="78"/>
      <c r="I37" s="91"/>
      <c r="J37" s="92"/>
      <c r="K37" s="96"/>
      <c r="L37" s="79"/>
      <c r="M37" s="78"/>
      <c r="N37" s="91"/>
      <c r="P37" s="19">
        <f t="shared" si="4"/>
      </c>
      <c r="Q37" s="8">
        <f t="shared" si="25"/>
      </c>
      <c r="R37" s="43">
        <f t="shared" si="5"/>
      </c>
      <c r="S37" s="38">
        <f t="shared" si="6"/>
      </c>
      <c r="T37" s="128">
        <f t="shared" si="7"/>
      </c>
      <c r="U37" s="129">
        <f t="shared" si="8"/>
      </c>
      <c r="V37" s="36">
        <f t="shared" si="9"/>
      </c>
      <c r="W37" s="39">
        <f>IF(B37&gt;0,D17*S37,"")</f>
      </c>
      <c r="X37" s="40">
        <f t="shared" si="10"/>
      </c>
      <c r="Y37" s="19">
        <f t="shared" si="29"/>
      </c>
      <c r="Z37" s="8">
        <f t="shared" si="30"/>
      </c>
      <c r="AA37" s="43">
        <f t="shared" si="13"/>
      </c>
      <c r="AB37" s="38">
        <f t="shared" si="14"/>
      </c>
      <c r="AC37" s="128">
        <f t="shared" si="15"/>
      </c>
      <c r="AD37" s="129">
        <f t="shared" si="16"/>
      </c>
      <c r="AE37" s="36">
        <f t="shared" si="17"/>
      </c>
      <c r="AF37" s="39">
        <f>IF(G37&gt;0,I17*AB37,"")</f>
      </c>
      <c r="AG37" s="40">
        <f t="shared" si="18"/>
      </c>
      <c r="AH37" s="19">
        <f t="shared" si="26"/>
      </c>
      <c r="AI37" s="8">
        <f t="shared" si="27"/>
      </c>
      <c r="AJ37" s="43">
        <f t="shared" si="19"/>
      </c>
      <c r="AK37" s="38">
        <f t="shared" si="20"/>
      </c>
      <c r="AL37" s="128">
        <f t="shared" si="21"/>
      </c>
      <c r="AM37" s="129">
        <f t="shared" si="22"/>
      </c>
      <c r="AN37" s="36">
        <f t="shared" si="23"/>
      </c>
      <c r="AO37" s="39">
        <f>IF(L37&gt;0,N17*AK37,"")</f>
      </c>
      <c r="AP37" s="40">
        <f t="shared" si="24"/>
      </c>
      <c r="BO37" s="162" t="s">
        <v>79</v>
      </c>
      <c r="BP37" s="1" t="s">
        <v>74</v>
      </c>
      <c r="BQ37" s="3">
        <v>480</v>
      </c>
      <c r="BR37" s="3">
        <v>42</v>
      </c>
      <c r="BS37" s="3">
        <v>34.5</v>
      </c>
      <c r="BT37" s="3">
        <v>24</v>
      </c>
      <c r="BU37" s="3">
        <f t="shared" si="2"/>
        <v>34776</v>
      </c>
      <c r="BV37" s="126">
        <f t="shared" si="28"/>
        <v>20.125</v>
      </c>
      <c r="BW37" s="1" t="s">
        <v>436</v>
      </c>
      <c r="BY37" s="169" t="s">
        <v>361</v>
      </c>
      <c r="BZ37" s="44" t="s">
        <v>57</v>
      </c>
      <c r="CA37" s="63">
        <v>540</v>
      </c>
      <c r="CB37" s="63">
        <v>39</v>
      </c>
      <c r="CC37" s="63">
        <v>42</v>
      </c>
      <c r="CD37" s="63">
        <v>12</v>
      </c>
      <c r="CE37" s="63">
        <f t="shared" si="0"/>
        <v>19656</v>
      </c>
      <c r="CF37" s="126">
        <f t="shared" si="1"/>
        <v>11.375</v>
      </c>
      <c r="CG37" s="1" t="s">
        <v>434</v>
      </c>
      <c r="CM37" s="173" t="s">
        <v>711</v>
      </c>
      <c r="CN37" s="159" t="s">
        <v>1</v>
      </c>
      <c r="CO37" s="160">
        <v>44</v>
      </c>
      <c r="CP37" s="161">
        <v>1</v>
      </c>
      <c r="CQ37" s="161" t="s">
        <v>435</v>
      </c>
    </row>
    <row r="38" spans="1:95" ht="15" customHeight="1">
      <c r="A38" s="95"/>
      <c r="B38" s="75"/>
      <c r="C38" s="76"/>
      <c r="D38" s="91"/>
      <c r="E38" s="92"/>
      <c r="F38" s="95"/>
      <c r="G38" s="77"/>
      <c r="H38" s="78"/>
      <c r="I38" s="91"/>
      <c r="J38" s="92"/>
      <c r="K38" s="96"/>
      <c r="L38" s="79"/>
      <c r="M38" s="78"/>
      <c r="N38" s="91"/>
      <c r="P38" s="19">
        <f t="shared" si="4"/>
      </c>
      <c r="Q38" s="8">
        <f t="shared" si="25"/>
      </c>
      <c r="R38" s="43">
        <f t="shared" si="5"/>
      </c>
      <c r="S38" s="38">
        <f t="shared" si="6"/>
      </c>
      <c r="T38" s="128">
        <f t="shared" si="7"/>
      </c>
      <c r="U38" s="129">
        <f t="shared" si="8"/>
      </c>
      <c r="V38" s="36">
        <f t="shared" si="9"/>
      </c>
      <c r="W38" s="39">
        <f>IF(B38&gt;0,D17*S38,"")</f>
      </c>
      <c r="X38" s="40">
        <f t="shared" si="10"/>
      </c>
      <c r="Y38" s="19">
        <f t="shared" si="29"/>
      </c>
      <c r="Z38" s="8">
        <f t="shared" si="30"/>
      </c>
      <c r="AA38" s="43">
        <f t="shared" si="13"/>
      </c>
      <c r="AB38" s="38">
        <f t="shared" si="14"/>
      </c>
      <c r="AC38" s="128">
        <f t="shared" si="15"/>
      </c>
      <c r="AD38" s="129">
        <f t="shared" si="16"/>
      </c>
      <c r="AE38" s="36">
        <f t="shared" si="17"/>
      </c>
      <c r="AF38" s="39">
        <f>IF(G38&gt;0,I17*AB38,"")</f>
      </c>
      <c r="AG38" s="40">
        <f t="shared" si="18"/>
      </c>
      <c r="AH38" s="19">
        <f t="shared" si="26"/>
      </c>
      <c r="AI38" s="8">
        <f t="shared" si="27"/>
      </c>
      <c r="AJ38" s="43">
        <f t="shared" si="19"/>
      </c>
      <c r="AK38" s="38">
        <f t="shared" si="20"/>
      </c>
      <c r="AL38" s="128">
        <f t="shared" si="21"/>
      </c>
      <c r="AM38" s="129">
        <f t="shared" si="22"/>
      </c>
      <c r="AN38" s="36">
        <f t="shared" si="23"/>
      </c>
      <c r="AO38" s="39">
        <f>IF(L38&gt;0,N17*AK38,"")</f>
      </c>
      <c r="AP38" s="40">
        <f t="shared" si="24"/>
      </c>
      <c r="BO38" s="162" t="s">
        <v>80</v>
      </c>
      <c r="BP38" s="1" t="s">
        <v>76</v>
      </c>
      <c r="BQ38" s="3">
        <v>480</v>
      </c>
      <c r="BR38" s="3">
        <v>42</v>
      </c>
      <c r="BS38" s="3">
        <v>34.5</v>
      </c>
      <c r="BT38" s="3">
        <v>24</v>
      </c>
      <c r="BU38" s="3">
        <f t="shared" si="2"/>
        <v>34776</v>
      </c>
      <c r="BV38" s="126">
        <f t="shared" si="28"/>
        <v>20.125</v>
      </c>
      <c r="BW38" s="1" t="s">
        <v>436</v>
      </c>
      <c r="BY38" s="169" t="s">
        <v>370</v>
      </c>
      <c r="BZ38" s="44" t="s">
        <v>56</v>
      </c>
      <c r="CA38" s="63">
        <v>480</v>
      </c>
      <c r="CB38" s="63">
        <v>42</v>
      </c>
      <c r="CC38" s="63">
        <v>30</v>
      </c>
      <c r="CD38" s="63">
        <v>12</v>
      </c>
      <c r="CE38" s="63">
        <f t="shared" si="0"/>
        <v>15120</v>
      </c>
      <c r="CF38" s="126">
        <f t="shared" si="1"/>
        <v>8.75</v>
      </c>
      <c r="CG38" s="1" t="s">
        <v>434</v>
      </c>
      <c r="CM38" s="173" t="s">
        <v>710</v>
      </c>
      <c r="CN38" s="159" t="s">
        <v>6</v>
      </c>
      <c r="CO38" s="160">
        <v>44</v>
      </c>
      <c r="CP38" s="161">
        <v>1</v>
      </c>
      <c r="CQ38" s="161" t="s">
        <v>435</v>
      </c>
    </row>
    <row r="39" spans="1:95" ht="15" customHeight="1">
      <c r="A39" s="95"/>
      <c r="B39" s="75"/>
      <c r="C39" s="76"/>
      <c r="D39" s="91"/>
      <c r="E39" s="92"/>
      <c r="F39" s="95"/>
      <c r="G39" s="77"/>
      <c r="H39" s="78"/>
      <c r="I39" s="91"/>
      <c r="J39" s="92"/>
      <c r="K39" s="96"/>
      <c r="L39" s="79"/>
      <c r="M39" s="78"/>
      <c r="N39" s="91"/>
      <c r="P39" s="19">
        <f t="shared" si="4"/>
      </c>
      <c r="Q39" s="8">
        <f t="shared" si="25"/>
      </c>
      <c r="R39" s="43">
        <f t="shared" si="5"/>
      </c>
      <c r="S39" s="38">
        <f t="shared" si="6"/>
      </c>
      <c r="T39" s="128">
        <f t="shared" si="7"/>
      </c>
      <c r="U39" s="129">
        <f t="shared" si="8"/>
      </c>
      <c r="V39" s="36">
        <f t="shared" si="9"/>
      </c>
      <c r="W39" s="39">
        <f>IF(B39&gt;0,D17*S39,"")</f>
      </c>
      <c r="X39" s="40">
        <f t="shared" si="10"/>
      </c>
      <c r="Y39" s="19">
        <f t="shared" si="29"/>
      </c>
      <c r="Z39" s="8">
        <f t="shared" si="30"/>
      </c>
      <c r="AA39" s="43">
        <f t="shared" si="13"/>
      </c>
      <c r="AB39" s="38">
        <f t="shared" si="14"/>
      </c>
      <c r="AC39" s="128">
        <f t="shared" si="15"/>
      </c>
      <c r="AD39" s="129">
        <f t="shared" si="16"/>
      </c>
      <c r="AE39" s="36">
        <f t="shared" si="17"/>
      </c>
      <c r="AF39" s="39">
        <f>IF(G39&gt;0,I17*AB39,"")</f>
      </c>
      <c r="AG39" s="40">
        <f t="shared" si="18"/>
      </c>
      <c r="AH39" s="19">
        <f t="shared" si="26"/>
      </c>
      <c r="AI39" s="8">
        <f t="shared" si="27"/>
      </c>
      <c r="AJ39" s="43">
        <f t="shared" si="19"/>
      </c>
      <c r="AK39" s="38">
        <f t="shared" si="20"/>
      </c>
      <c r="AL39" s="128">
        <f t="shared" si="21"/>
      </c>
      <c r="AM39" s="129">
        <f t="shared" si="22"/>
      </c>
      <c r="AN39" s="36">
        <f t="shared" si="23"/>
      </c>
      <c r="AO39" s="39">
        <f>IF(L39&gt;0,N17*AK39,"")</f>
      </c>
      <c r="AP39" s="40">
        <f t="shared" si="24"/>
      </c>
      <c r="BO39" s="162" t="s">
        <v>81</v>
      </c>
      <c r="BP39" s="1" t="s">
        <v>74</v>
      </c>
      <c r="BQ39" s="3">
        <v>504</v>
      </c>
      <c r="BR39" s="3">
        <v>45</v>
      </c>
      <c r="BS39" s="3">
        <v>34.5</v>
      </c>
      <c r="BT39" s="3">
        <v>24</v>
      </c>
      <c r="BU39" s="3">
        <f t="shared" si="2"/>
        <v>37260</v>
      </c>
      <c r="BV39" s="126">
        <f t="shared" si="28"/>
        <v>21.5625</v>
      </c>
      <c r="BW39" s="1" t="s">
        <v>436</v>
      </c>
      <c r="BY39" s="169" t="s">
        <v>371</v>
      </c>
      <c r="BZ39" s="44" t="s">
        <v>57</v>
      </c>
      <c r="CA39" s="63">
        <v>480</v>
      </c>
      <c r="CB39" s="63">
        <v>42</v>
      </c>
      <c r="CC39" s="63">
        <v>30</v>
      </c>
      <c r="CD39" s="63">
        <v>12</v>
      </c>
      <c r="CE39" s="63">
        <f t="shared" si="0"/>
        <v>15120</v>
      </c>
      <c r="CF39" s="126">
        <f t="shared" si="1"/>
        <v>8.75</v>
      </c>
      <c r="CG39" s="1" t="s">
        <v>434</v>
      </c>
      <c r="CM39" s="173" t="s">
        <v>709</v>
      </c>
      <c r="CN39" s="159" t="s">
        <v>1</v>
      </c>
      <c r="CO39" s="160">
        <v>44</v>
      </c>
      <c r="CP39" s="161">
        <v>1</v>
      </c>
      <c r="CQ39" s="161" t="s">
        <v>435</v>
      </c>
    </row>
    <row r="40" spans="1:95" ht="15" customHeight="1">
      <c r="A40" s="95"/>
      <c r="B40" s="75"/>
      <c r="C40" s="76"/>
      <c r="D40" s="91"/>
      <c r="E40" s="92"/>
      <c r="F40" s="95"/>
      <c r="G40" s="77"/>
      <c r="H40" s="78"/>
      <c r="I40" s="91"/>
      <c r="J40" s="92"/>
      <c r="K40" s="96"/>
      <c r="L40" s="79"/>
      <c r="M40" s="78"/>
      <c r="N40" s="91"/>
      <c r="P40" s="19">
        <f t="shared" si="4"/>
      </c>
      <c r="Q40" s="8">
        <f t="shared" si="25"/>
      </c>
      <c r="R40" s="43">
        <f t="shared" si="5"/>
      </c>
      <c r="S40" s="38">
        <f t="shared" si="6"/>
      </c>
      <c r="T40" s="128">
        <f t="shared" si="7"/>
      </c>
      <c r="U40" s="129">
        <f t="shared" si="8"/>
      </c>
      <c r="V40" s="36">
        <f t="shared" si="9"/>
      </c>
      <c r="W40" s="39">
        <f>IF(B40&gt;0,D17*S40,"")</f>
      </c>
      <c r="X40" s="40">
        <f t="shared" si="10"/>
      </c>
      <c r="Y40" s="19">
        <f t="shared" si="29"/>
      </c>
      <c r="Z40" s="8">
        <f t="shared" si="30"/>
      </c>
      <c r="AA40" s="43">
        <f t="shared" si="13"/>
      </c>
      <c r="AB40" s="38">
        <f t="shared" si="14"/>
      </c>
      <c r="AC40" s="128">
        <f t="shared" si="15"/>
      </c>
      <c r="AD40" s="129">
        <f t="shared" si="16"/>
      </c>
      <c r="AE40" s="36">
        <f t="shared" si="17"/>
      </c>
      <c r="AF40" s="39">
        <f>IF(G40&gt;0,I17*AB40,"")</f>
      </c>
      <c r="AG40" s="40">
        <f t="shared" si="18"/>
      </c>
      <c r="AH40" s="19">
        <f t="shared" si="26"/>
      </c>
      <c r="AI40" s="8">
        <f t="shared" si="27"/>
      </c>
      <c r="AJ40" s="43">
        <f t="shared" si="19"/>
      </c>
      <c r="AK40" s="38">
        <f t="shared" si="20"/>
      </c>
      <c r="AL40" s="128">
        <f t="shared" si="21"/>
      </c>
      <c r="AM40" s="129">
        <f t="shared" si="22"/>
      </c>
      <c r="AN40" s="36">
        <f t="shared" si="23"/>
      </c>
      <c r="AO40" s="39">
        <f>IF(L40&gt;0,N17*AK40,"")</f>
      </c>
      <c r="AP40" s="40">
        <f t="shared" si="24"/>
      </c>
      <c r="BO40" s="162" t="s">
        <v>82</v>
      </c>
      <c r="BP40" s="1" t="s">
        <v>76</v>
      </c>
      <c r="BQ40" s="3">
        <v>504</v>
      </c>
      <c r="BR40" s="3">
        <v>45</v>
      </c>
      <c r="BS40" s="3">
        <v>34.5</v>
      </c>
      <c r="BT40" s="3">
        <v>24</v>
      </c>
      <c r="BU40" s="3">
        <f t="shared" si="2"/>
        <v>37260</v>
      </c>
      <c r="BV40" s="126">
        <f t="shared" si="28"/>
        <v>21.5625</v>
      </c>
      <c r="BW40" s="1" t="s">
        <v>436</v>
      </c>
      <c r="BY40" s="169" t="s">
        <v>368</v>
      </c>
      <c r="BZ40" s="44" t="s">
        <v>56</v>
      </c>
      <c r="CA40" s="63">
        <v>568</v>
      </c>
      <c r="CB40" s="63">
        <v>42</v>
      </c>
      <c r="CC40" s="63">
        <v>36</v>
      </c>
      <c r="CD40" s="63">
        <v>12</v>
      </c>
      <c r="CE40" s="63">
        <f t="shared" si="0"/>
        <v>18144</v>
      </c>
      <c r="CF40" s="126">
        <f t="shared" si="1"/>
        <v>10.5</v>
      </c>
      <c r="CG40" s="1" t="s">
        <v>434</v>
      </c>
      <c r="CM40" s="173" t="s">
        <v>708</v>
      </c>
      <c r="CN40" s="159" t="s">
        <v>6</v>
      </c>
      <c r="CO40" s="160">
        <v>44</v>
      </c>
      <c r="CP40" s="161">
        <v>1</v>
      </c>
      <c r="CQ40" s="161" t="s">
        <v>435</v>
      </c>
    </row>
    <row r="41" spans="1:98" ht="15" customHeight="1">
      <c r="A41" s="95"/>
      <c r="B41" s="75"/>
      <c r="C41" s="76"/>
      <c r="D41" s="91"/>
      <c r="E41" s="92"/>
      <c r="F41" s="95"/>
      <c r="G41" s="77"/>
      <c r="H41" s="78"/>
      <c r="I41" s="91"/>
      <c r="J41" s="92"/>
      <c r="K41" s="96"/>
      <c r="L41" s="79"/>
      <c r="M41" s="78"/>
      <c r="N41" s="91"/>
      <c r="P41" s="19">
        <f t="shared" si="4"/>
      </c>
      <c r="Q41" s="8">
        <f t="shared" si="25"/>
      </c>
      <c r="R41" s="43">
        <f t="shared" si="5"/>
      </c>
      <c r="S41" s="38">
        <f t="shared" si="6"/>
      </c>
      <c r="T41" s="128">
        <f t="shared" si="7"/>
      </c>
      <c r="U41" s="129">
        <f t="shared" si="8"/>
      </c>
      <c r="V41" s="36">
        <f t="shared" si="9"/>
      </c>
      <c r="W41" s="39">
        <f>IF(B41&gt;0,D17*S41,"")</f>
      </c>
      <c r="X41" s="40">
        <f t="shared" si="10"/>
      </c>
      <c r="Y41" s="19">
        <f t="shared" si="29"/>
      </c>
      <c r="Z41" s="8">
        <f t="shared" si="30"/>
      </c>
      <c r="AA41" s="43">
        <f t="shared" si="13"/>
      </c>
      <c r="AB41" s="38">
        <f t="shared" si="14"/>
      </c>
      <c r="AC41" s="128">
        <f t="shared" si="15"/>
      </c>
      <c r="AD41" s="129">
        <f t="shared" si="16"/>
      </c>
      <c r="AE41" s="36">
        <f t="shared" si="17"/>
      </c>
      <c r="AF41" s="39">
        <f>IF(G41&gt;0,I17*AB41,"")</f>
      </c>
      <c r="AG41" s="40">
        <f t="shared" si="18"/>
      </c>
      <c r="AH41" s="19">
        <f t="shared" si="26"/>
      </c>
      <c r="AI41" s="8">
        <f t="shared" si="27"/>
      </c>
      <c r="AJ41" s="43">
        <f t="shared" si="19"/>
      </c>
      <c r="AK41" s="38">
        <f t="shared" si="20"/>
      </c>
      <c r="AL41" s="128">
        <f t="shared" si="21"/>
      </c>
      <c r="AM41" s="129">
        <f t="shared" si="22"/>
      </c>
      <c r="AN41" s="36">
        <f t="shared" si="23"/>
      </c>
      <c r="AO41" s="39">
        <f>IF(L41&gt;0,N17*AK41,"")</f>
      </c>
      <c r="AP41" s="40">
        <f t="shared" si="24"/>
      </c>
      <c r="BO41" s="162" t="s">
        <v>83</v>
      </c>
      <c r="BP41" s="1" t="s">
        <v>74</v>
      </c>
      <c r="BQ41" s="3">
        <v>528</v>
      </c>
      <c r="BR41" s="3">
        <v>48</v>
      </c>
      <c r="BS41" s="3">
        <v>34.5</v>
      </c>
      <c r="BT41" s="3">
        <v>24</v>
      </c>
      <c r="BU41" s="3">
        <f t="shared" si="2"/>
        <v>39744</v>
      </c>
      <c r="BV41" s="126">
        <f t="shared" si="28"/>
        <v>23</v>
      </c>
      <c r="BW41" s="1" t="s">
        <v>436</v>
      </c>
      <c r="BY41" s="169" t="s">
        <v>367</v>
      </c>
      <c r="BZ41" s="44" t="s">
        <v>57</v>
      </c>
      <c r="CA41" s="63">
        <v>568</v>
      </c>
      <c r="CB41" s="63">
        <v>42</v>
      </c>
      <c r="CC41" s="63">
        <v>36</v>
      </c>
      <c r="CD41" s="63">
        <v>12</v>
      </c>
      <c r="CE41" s="63">
        <f t="shared" si="0"/>
        <v>18144</v>
      </c>
      <c r="CF41" s="126">
        <f t="shared" si="1"/>
        <v>10.5</v>
      </c>
      <c r="CG41" s="1" t="s">
        <v>434</v>
      </c>
      <c r="CM41" s="173" t="s">
        <v>707</v>
      </c>
      <c r="CN41" s="159" t="s">
        <v>1</v>
      </c>
      <c r="CO41" s="160">
        <v>50</v>
      </c>
      <c r="CP41" s="161">
        <v>1</v>
      </c>
      <c r="CQ41" s="161" t="s">
        <v>435</v>
      </c>
      <c r="CT41" s="64"/>
    </row>
    <row r="42" spans="1:98" ht="15" customHeight="1">
      <c r="A42" s="95"/>
      <c r="B42" s="75"/>
      <c r="C42" s="76"/>
      <c r="D42" s="91"/>
      <c r="E42" s="92"/>
      <c r="F42" s="95"/>
      <c r="G42" s="77"/>
      <c r="H42" s="78"/>
      <c r="I42" s="91"/>
      <c r="J42" s="92"/>
      <c r="K42" s="96"/>
      <c r="L42" s="79"/>
      <c r="M42" s="78"/>
      <c r="N42" s="91"/>
      <c r="P42" s="19">
        <f t="shared" si="4"/>
      </c>
      <c r="Q42" s="8">
        <f t="shared" si="25"/>
      </c>
      <c r="R42" s="43">
        <f t="shared" si="5"/>
      </c>
      <c r="S42" s="38">
        <f t="shared" si="6"/>
      </c>
      <c r="T42" s="128">
        <f t="shared" si="7"/>
      </c>
      <c r="U42" s="129">
        <f t="shared" si="8"/>
      </c>
      <c r="V42" s="36">
        <f t="shared" si="9"/>
      </c>
      <c r="W42" s="39">
        <f>IF(B42&gt;0,D17*S42,"")</f>
      </c>
      <c r="X42" s="40">
        <f t="shared" si="10"/>
      </c>
      <c r="Y42" s="19">
        <f t="shared" si="29"/>
      </c>
      <c r="Z42" s="8">
        <f t="shared" si="30"/>
      </c>
      <c r="AA42" s="43">
        <f t="shared" si="13"/>
      </c>
      <c r="AB42" s="38">
        <f t="shared" si="14"/>
      </c>
      <c r="AC42" s="128">
        <f t="shared" si="15"/>
      </c>
      <c r="AD42" s="129">
        <f t="shared" si="16"/>
      </c>
      <c r="AE42" s="36">
        <f t="shared" si="17"/>
      </c>
      <c r="AF42" s="39">
        <f>IF(G42&gt;0,I17*AB42,"")</f>
      </c>
      <c r="AG42" s="40">
        <f t="shared" si="18"/>
      </c>
      <c r="AH42" s="19">
        <f t="shared" si="26"/>
      </c>
      <c r="AI42" s="8">
        <f t="shared" si="27"/>
      </c>
      <c r="AJ42" s="43">
        <f t="shared" si="19"/>
      </c>
      <c r="AK42" s="38">
        <f t="shared" si="20"/>
      </c>
      <c r="AL42" s="128">
        <f t="shared" si="21"/>
      </c>
      <c r="AM42" s="129">
        <f t="shared" si="22"/>
      </c>
      <c r="AN42" s="36">
        <f t="shared" si="23"/>
      </c>
      <c r="AO42" s="39">
        <f>IF(L42&gt;0,N17*AK42,"")</f>
      </c>
      <c r="AP42" s="40">
        <f t="shared" si="24"/>
      </c>
      <c r="BO42" s="162" t="s">
        <v>84</v>
      </c>
      <c r="BP42" s="1" t="s">
        <v>76</v>
      </c>
      <c r="BQ42" s="3">
        <v>528</v>
      </c>
      <c r="BR42" s="3">
        <v>48</v>
      </c>
      <c r="BS42" s="3">
        <v>34.5</v>
      </c>
      <c r="BT42" s="3">
        <v>24</v>
      </c>
      <c r="BU42" s="3">
        <f t="shared" si="2"/>
        <v>39744</v>
      </c>
      <c r="BV42" s="126">
        <f t="shared" si="28"/>
        <v>23</v>
      </c>
      <c r="BW42" s="1" t="s">
        <v>436</v>
      </c>
      <c r="BY42" s="169" t="s">
        <v>364</v>
      </c>
      <c r="BZ42" s="44" t="s">
        <v>56</v>
      </c>
      <c r="CA42" s="63">
        <v>568</v>
      </c>
      <c r="CB42" s="63">
        <v>42</v>
      </c>
      <c r="CC42" s="63">
        <v>42</v>
      </c>
      <c r="CD42" s="63">
        <v>12</v>
      </c>
      <c r="CE42" s="63">
        <f t="shared" si="0"/>
        <v>21168</v>
      </c>
      <c r="CF42" s="126">
        <f t="shared" si="1"/>
        <v>12.25</v>
      </c>
      <c r="CG42" s="1" t="s">
        <v>434</v>
      </c>
      <c r="CM42" s="173" t="s">
        <v>706</v>
      </c>
      <c r="CN42" s="159" t="s">
        <v>6</v>
      </c>
      <c r="CO42" s="160">
        <v>50</v>
      </c>
      <c r="CP42" s="161">
        <v>1</v>
      </c>
      <c r="CQ42" s="161" t="s">
        <v>435</v>
      </c>
      <c r="CT42" s="64"/>
    </row>
    <row r="43" spans="1:98" ht="15" customHeight="1">
      <c r="A43" s="95"/>
      <c r="B43" s="75"/>
      <c r="C43" s="76"/>
      <c r="D43" s="91"/>
      <c r="E43" s="92"/>
      <c r="F43" s="95"/>
      <c r="G43" s="77"/>
      <c r="H43" s="78"/>
      <c r="I43" s="91"/>
      <c r="J43" s="92"/>
      <c r="K43" s="96"/>
      <c r="L43" s="79"/>
      <c r="M43" s="78"/>
      <c r="N43" s="91"/>
      <c r="P43" s="19">
        <f t="shared" si="4"/>
      </c>
      <c r="Q43" s="8">
        <f t="shared" si="25"/>
      </c>
      <c r="R43" s="43">
        <f t="shared" si="5"/>
      </c>
      <c r="S43" s="38">
        <f t="shared" si="6"/>
      </c>
      <c r="T43" s="128">
        <f t="shared" si="7"/>
      </c>
      <c r="U43" s="129">
        <f t="shared" si="8"/>
      </c>
      <c r="V43" s="36">
        <f t="shared" si="9"/>
      </c>
      <c r="W43" s="39">
        <f>IF(B43&gt;0,D17*S43,"")</f>
      </c>
      <c r="X43" s="40">
        <f t="shared" si="10"/>
      </c>
      <c r="Y43" s="19">
        <f t="shared" si="29"/>
      </c>
      <c r="Z43" s="8">
        <f t="shared" si="30"/>
      </c>
      <c r="AA43" s="43">
        <f t="shared" si="13"/>
      </c>
      <c r="AB43" s="38">
        <f t="shared" si="14"/>
      </c>
      <c r="AC43" s="128">
        <f t="shared" si="15"/>
      </c>
      <c r="AD43" s="129">
        <f t="shared" si="16"/>
      </c>
      <c r="AE43" s="36">
        <f t="shared" si="17"/>
      </c>
      <c r="AF43" s="39">
        <f>IF(G43&gt;0,I17*AB43,"")</f>
      </c>
      <c r="AG43" s="40">
        <f t="shared" si="18"/>
      </c>
      <c r="AH43" s="19">
        <f t="shared" si="26"/>
      </c>
      <c r="AI43" s="8">
        <f t="shared" si="27"/>
      </c>
      <c r="AJ43" s="43">
        <f t="shared" si="19"/>
      </c>
      <c r="AK43" s="38">
        <f t="shared" si="20"/>
      </c>
      <c r="AL43" s="128">
        <f t="shared" si="21"/>
      </c>
      <c r="AM43" s="129">
        <f t="shared" si="22"/>
      </c>
      <c r="AN43" s="36">
        <f t="shared" si="23"/>
      </c>
      <c r="AO43" s="39">
        <f>IF(L43&gt;0,N17*AK43,"")</f>
      </c>
      <c r="AP43" s="40">
        <f t="shared" si="24"/>
      </c>
      <c r="BO43" s="162" t="s">
        <v>85</v>
      </c>
      <c r="BP43" s="1" t="s">
        <v>74</v>
      </c>
      <c r="BQ43" s="3">
        <v>580</v>
      </c>
      <c r="BR43" s="3">
        <v>54</v>
      </c>
      <c r="BS43" s="3">
        <v>34.5</v>
      </c>
      <c r="BT43" s="3">
        <v>24</v>
      </c>
      <c r="BU43" s="3">
        <f t="shared" si="2"/>
        <v>44712</v>
      </c>
      <c r="BV43" s="126">
        <f t="shared" si="28"/>
        <v>25.875</v>
      </c>
      <c r="BW43" s="1" t="s">
        <v>436</v>
      </c>
      <c r="BY43" s="169" t="s">
        <v>363</v>
      </c>
      <c r="BZ43" s="44" t="s">
        <v>57</v>
      </c>
      <c r="CA43" s="63">
        <v>568</v>
      </c>
      <c r="CB43" s="63">
        <v>42</v>
      </c>
      <c r="CC43" s="63">
        <v>42</v>
      </c>
      <c r="CD43" s="63">
        <v>12</v>
      </c>
      <c r="CE43" s="63">
        <f t="shared" si="0"/>
        <v>21168</v>
      </c>
      <c r="CF43" s="126">
        <f t="shared" si="1"/>
        <v>12.25</v>
      </c>
      <c r="CG43" s="1" t="s">
        <v>434</v>
      </c>
      <c r="CM43" s="172" t="s">
        <v>33</v>
      </c>
      <c r="CN43" s="159" t="s">
        <v>163</v>
      </c>
      <c r="CO43" s="160">
        <v>7</v>
      </c>
      <c r="CP43" s="161">
        <v>0</v>
      </c>
      <c r="CQ43" s="161" t="s">
        <v>435</v>
      </c>
      <c r="CT43" s="64"/>
    </row>
    <row r="44" spans="1:98" ht="15" customHeight="1">
      <c r="A44" s="95"/>
      <c r="B44" s="75"/>
      <c r="C44" s="76"/>
      <c r="D44" s="91"/>
      <c r="E44" s="92"/>
      <c r="F44" s="95"/>
      <c r="G44" s="77"/>
      <c r="H44" s="78"/>
      <c r="I44" s="91"/>
      <c r="J44" s="92"/>
      <c r="K44" s="96"/>
      <c r="L44" s="79"/>
      <c r="M44" s="78"/>
      <c r="N44" s="91"/>
      <c r="P44" s="19">
        <f t="shared" si="4"/>
      </c>
      <c r="Q44" s="8">
        <f t="shared" si="25"/>
      </c>
      <c r="R44" s="43">
        <f t="shared" si="5"/>
      </c>
      <c r="S44" s="38">
        <f t="shared" si="6"/>
      </c>
      <c r="T44" s="128">
        <f t="shared" si="7"/>
      </c>
      <c r="U44" s="129">
        <f t="shared" si="8"/>
      </c>
      <c r="V44" s="36">
        <f t="shared" si="9"/>
      </c>
      <c r="W44" s="39">
        <f>IF(B44&gt;0,D17*S44,"")</f>
      </c>
      <c r="X44" s="40">
        <f t="shared" si="10"/>
      </c>
      <c r="Y44" s="19">
        <f t="shared" si="29"/>
      </c>
      <c r="Z44" s="8">
        <f t="shared" si="30"/>
      </c>
      <c r="AA44" s="43">
        <f t="shared" si="13"/>
      </c>
      <c r="AB44" s="38">
        <f t="shared" si="14"/>
      </c>
      <c r="AC44" s="128">
        <f t="shared" si="15"/>
      </c>
      <c r="AD44" s="129">
        <f t="shared" si="16"/>
      </c>
      <c r="AE44" s="36">
        <f t="shared" si="17"/>
      </c>
      <c r="AF44" s="39">
        <f>IF(G44&gt;0,I17*AB44,"")</f>
      </c>
      <c r="AG44" s="40">
        <f t="shared" si="18"/>
      </c>
      <c r="AH44" s="19">
        <f t="shared" si="26"/>
      </c>
      <c r="AI44" s="8">
        <f t="shared" si="27"/>
      </c>
      <c r="AJ44" s="43">
        <f t="shared" si="19"/>
      </c>
      <c r="AK44" s="38">
        <f t="shared" si="20"/>
      </c>
      <c r="AL44" s="128">
        <f t="shared" si="21"/>
      </c>
      <c r="AM44" s="129">
        <f t="shared" si="22"/>
      </c>
      <c r="AN44" s="36">
        <f t="shared" si="23"/>
      </c>
      <c r="AO44" s="39">
        <f>IF(L44&gt;0,N17*AK44,"")</f>
      </c>
      <c r="AP44" s="40">
        <f t="shared" si="24"/>
      </c>
      <c r="BO44" s="162" t="s">
        <v>86</v>
      </c>
      <c r="BP44" s="1" t="s">
        <v>76</v>
      </c>
      <c r="BQ44" s="3">
        <v>580</v>
      </c>
      <c r="BR44" s="3">
        <v>54</v>
      </c>
      <c r="BS44" s="3">
        <v>34.5</v>
      </c>
      <c r="BT44" s="3">
        <v>24</v>
      </c>
      <c r="BU44" s="3">
        <f t="shared" si="2"/>
        <v>44712</v>
      </c>
      <c r="BV44" s="126">
        <f t="shared" si="28"/>
        <v>25.875</v>
      </c>
      <c r="BW44" s="1" t="s">
        <v>436</v>
      </c>
      <c r="BY44" s="169" t="s">
        <v>612</v>
      </c>
      <c r="BZ44" s="44" t="s">
        <v>615</v>
      </c>
      <c r="CA44" s="63">
        <v>480</v>
      </c>
      <c r="CB44" s="63">
        <v>24</v>
      </c>
      <c r="CC44" s="63">
        <v>24</v>
      </c>
      <c r="CD44" s="63">
        <v>12</v>
      </c>
      <c r="CE44" s="63">
        <f aca="true" t="shared" si="31" ref="CE44:CE50">CB44*CC44*CD44</f>
        <v>6912</v>
      </c>
      <c r="CF44" s="126">
        <f aca="true" t="shared" si="32" ref="CF44:CF54">CE44/1728</f>
        <v>4</v>
      </c>
      <c r="CG44" s="1" t="s">
        <v>434</v>
      </c>
      <c r="CM44" s="172" t="s">
        <v>172</v>
      </c>
      <c r="CN44" s="159" t="s">
        <v>7</v>
      </c>
      <c r="CO44" s="160">
        <v>61</v>
      </c>
      <c r="CP44" s="161">
        <v>0</v>
      </c>
      <c r="CQ44" s="161" t="s">
        <v>435</v>
      </c>
      <c r="CT44" s="64"/>
    </row>
    <row r="45" spans="1:98" ht="15" customHeight="1">
      <c r="A45" s="95"/>
      <c r="B45" s="75"/>
      <c r="C45" s="76"/>
      <c r="D45" s="91"/>
      <c r="E45" s="92"/>
      <c r="F45" s="95"/>
      <c r="G45" s="77"/>
      <c r="H45" s="78"/>
      <c r="I45" s="91"/>
      <c r="J45" s="92"/>
      <c r="K45" s="96"/>
      <c r="L45" s="79"/>
      <c r="M45" s="78"/>
      <c r="N45" s="91"/>
      <c r="P45" s="19">
        <f t="shared" si="4"/>
      </c>
      <c r="Q45" s="8">
        <f t="shared" si="25"/>
      </c>
      <c r="R45" s="43">
        <f t="shared" si="5"/>
      </c>
      <c r="S45" s="38">
        <f t="shared" si="6"/>
      </c>
      <c r="T45" s="128">
        <f t="shared" si="7"/>
      </c>
      <c r="U45" s="129">
        <f t="shared" si="8"/>
      </c>
      <c r="V45" s="36">
        <f t="shared" si="9"/>
      </c>
      <c r="W45" s="39">
        <f>IF(B45&gt;0,D17*S45,"")</f>
      </c>
      <c r="X45" s="40">
        <f t="shared" si="10"/>
      </c>
      <c r="Y45" s="19">
        <f t="shared" si="29"/>
      </c>
      <c r="Z45" s="8">
        <f t="shared" si="30"/>
      </c>
      <c r="AA45" s="43">
        <f t="shared" si="13"/>
      </c>
      <c r="AB45" s="38">
        <f t="shared" si="14"/>
      </c>
      <c r="AC45" s="128">
        <f t="shared" si="15"/>
      </c>
      <c r="AD45" s="129">
        <f t="shared" si="16"/>
      </c>
      <c r="AE45" s="36">
        <f t="shared" si="17"/>
      </c>
      <c r="AF45" s="39">
        <f>IF(G45&gt;0,I17*AB45,"")</f>
      </c>
      <c r="AG45" s="40">
        <f t="shared" si="18"/>
      </c>
      <c r="AH45" s="19">
        <f t="shared" si="26"/>
      </c>
      <c r="AI45" s="8">
        <f t="shared" si="27"/>
      </c>
      <c r="AJ45" s="43">
        <f t="shared" si="19"/>
      </c>
      <c r="AK45" s="38">
        <f t="shared" si="20"/>
      </c>
      <c r="AL45" s="128">
        <f t="shared" si="21"/>
      </c>
      <c r="AM45" s="129">
        <f t="shared" si="22"/>
      </c>
      <c r="AN45" s="36">
        <f t="shared" si="23"/>
      </c>
      <c r="AO45" s="39">
        <f>IF(L45&gt;0,N17*AK45,"")</f>
      </c>
      <c r="AP45" s="40">
        <f t="shared" si="24"/>
      </c>
      <c r="BO45" s="162" t="s">
        <v>87</v>
      </c>
      <c r="BP45" s="1" t="s">
        <v>74</v>
      </c>
      <c r="BQ45" s="3">
        <v>676</v>
      </c>
      <c r="BR45" s="3">
        <v>60</v>
      </c>
      <c r="BS45" s="3">
        <v>34.5</v>
      </c>
      <c r="BT45" s="3">
        <v>24</v>
      </c>
      <c r="BU45" s="3">
        <f t="shared" si="2"/>
        <v>49680</v>
      </c>
      <c r="BV45" s="126">
        <f t="shared" si="28"/>
        <v>28.75</v>
      </c>
      <c r="BW45" s="1" t="s">
        <v>436</v>
      </c>
      <c r="BY45" s="169" t="s">
        <v>613</v>
      </c>
      <c r="BZ45" s="44" t="s">
        <v>615</v>
      </c>
      <c r="CA45" s="63">
        <v>480</v>
      </c>
      <c r="CB45" s="63">
        <v>24</v>
      </c>
      <c r="CC45" s="63">
        <v>30</v>
      </c>
      <c r="CD45" s="63">
        <v>12</v>
      </c>
      <c r="CE45" s="63">
        <f t="shared" si="31"/>
        <v>8640</v>
      </c>
      <c r="CF45" s="126">
        <f t="shared" si="32"/>
        <v>5</v>
      </c>
      <c r="CG45" s="1" t="s">
        <v>434</v>
      </c>
      <c r="CM45" s="172" t="s">
        <v>173</v>
      </c>
      <c r="CN45" s="159" t="s">
        <v>8</v>
      </c>
      <c r="CO45" s="160">
        <v>71</v>
      </c>
      <c r="CP45" s="161">
        <v>0</v>
      </c>
      <c r="CQ45" s="161" t="s">
        <v>435</v>
      </c>
      <c r="CT45" s="67"/>
    </row>
    <row r="46" spans="1:98" ht="15" customHeight="1">
      <c r="A46" s="95"/>
      <c r="B46" s="75"/>
      <c r="C46" s="76"/>
      <c r="D46" s="91"/>
      <c r="E46" s="92"/>
      <c r="F46" s="95"/>
      <c r="G46" s="77"/>
      <c r="H46" s="78"/>
      <c r="I46" s="91"/>
      <c r="J46" s="92"/>
      <c r="K46" s="96"/>
      <c r="L46" s="79"/>
      <c r="M46" s="78"/>
      <c r="N46" s="91"/>
      <c r="P46" s="19">
        <f t="shared" si="4"/>
      </c>
      <c r="Q46" s="8">
        <f t="shared" si="25"/>
      </c>
      <c r="R46" s="43">
        <f t="shared" si="5"/>
      </c>
      <c r="S46" s="38">
        <f t="shared" si="6"/>
      </c>
      <c r="T46" s="128">
        <f t="shared" si="7"/>
      </c>
      <c r="U46" s="129">
        <f t="shared" si="8"/>
      </c>
      <c r="V46" s="36">
        <f t="shared" si="9"/>
      </c>
      <c r="W46" s="39">
        <f>IF(B46&gt;0,D17*S46,"")</f>
      </c>
      <c r="X46" s="40">
        <f t="shared" si="10"/>
      </c>
      <c r="Y46" s="19">
        <f t="shared" si="29"/>
      </c>
      <c r="Z46" s="8">
        <f t="shared" si="30"/>
      </c>
      <c r="AA46" s="43">
        <f t="shared" si="13"/>
      </c>
      <c r="AB46" s="38">
        <f t="shared" si="14"/>
      </c>
      <c r="AC46" s="128">
        <f t="shared" si="15"/>
      </c>
      <c r="AD46" s="129">
        <f t="shared" si="16"/>
      </c>
      <c r="AE46" s="36">
        <f t="shared" si="17"/>
      </c>
      <c r="AF46" s="39">
        <f>IF(G46&gt;0,I17*AB46,"")</f>
      </c>
      <c r="AG46" s="40">
        <f t="shared" si="18"/>
      </c>
      <c r="AH46" s="19">
        <f t="shared" si="26"/>
      </c>
      <c r="AI46" s="8">
        <f t="shared" si="27"/>
      </c>
      <c r="AJ46" s="43">
        <f t="shared" si="19"/>
      </c>
      <c r="AK46" s="38">
        <f t="shared" si="20"/>
      </c>
      <c r="AL46" s="128">
        <f t="shared" si="21"/>
      </c>
      <c r="AM46" s="129">
        <f t="shared" si="22"/>
      </c>
      <c r="AN46" s="36">
        <f t="shared" si="23"/>
      </c>
      <c r="AO46" s="39">
        <f>IF(L46&gt;0,N17*AK46,"")</f>
      </c>
      <c r="AP46" s="40">
        <f t="shared" si="24"/>
      </c>
      <c r="BO46" s="162" t="s">
        <v>88</v>
      </c>
      <c r="BP46" s="1" t="s">
        <v>76</v>
      </c>
      <c r="BQ46" s="3">
        <v>676</v>
      </c>
      <c r="BR46" s="3">
        <v>60</v>
      </c>
      <c r="BS46" s="3">
        <v>34.5</v>
      </c>
      <c r="BT46" s="3">
        <v>24</v>
      </c>
      <c r="BU46" s="3">
        <f t="shared" si="2"/>
        <v>49680</v>
      </c>
      <c r="BV46" s="126">
        <f t="shared" si="28"/>
        <v>28.75</v>
      </c>
      <c r="BW46" s="1" t="s">
        <v>436</v>
      </c>
      <c r="BY46" s="169" t="s">
        <v>623</v>
      </c>
      <c r="BZ46" s="1" t="s">
        <v>615</v>
      </c>
      <c r="CA46" s="63">
        <v>528</v>
      </c>
      <c r="CB46" s="63">
        <v>24</v>
      </c>
      <c r="CC46" s="63">
        <v>36</v>
      </c>
      <c r="CD46" s="63">
        <v>12</v>
      </c>
      <c r="CE46" s="63">
        <f t="shared" si="31"/>
        <v>10368</v>
      </c>
      <c r="CF46" s="126">
        <f t="shared" si="32"/>
        <v>6</v>
      </c>
      <c r="CG46" s="1" t="s">
        <v>434</v>
      </c>
      <c r="CM46" s="172" t="s">
        <v>174</v>
      </c>
      <c r="CN46" s="159" t="s">
        <v>9</v>
      </c>
      <c r="CO46" s="160">
        <v>81</v>
      </c>
      <c r="CP46" s="161">
        <v>0</v>
      </c>
      <c r="CQ46" s="159" t="s">
        <v>435</v>
      </c>
      <c r="CT46" s="64"/>
    </row>
    <row r="47" spans="1:95" ht="15" customHeight="1" thickBot="1">
      <c r="A47" s="95"/>
      <c r="B47" s="84"/>
      <c r="C47" s="85"/>
      <c r="D47" s="97"/>
      <c r="E47" s="92"/>
      <c r="F47" s="95"/>
      <c r="G47" s="86"/>
      <c r="H47" s="87"/>
      <c r="I47" s="98"/>
      <c r="J47" s="99"/>
      <c r="K47" s="96"/>
      <c r="L47" s="88"/>
      <c r="M47" s="89"/>
      <c r="N47" s="91"/>
      <c r="P47" s="19">
        <f t="shared" si="4"/>
      </c>
      <c r="Q47" s="8">
        <f t="shared" si="25"/>
      </c>
      <c r="R47" s="43">
        <f t="shared" si="5"/>
      </c>
      <c r="S47" s="38">
        <f t="shared" si="6"/>
      </c>
      <c r="T47" s="128">
        <f t="shared" si="7"/>
      </c>
      <c r="U47" s="129">
        <f t="shared" si="8"/>
      </c>
      <c r="V47" s="37">
        <f t="shared" si="9"/>
      </c>
      <c r="W47" s="41">
        <f>IF(B47&gt;0,D17*S47,"")</f>
      </c>
      <c r="X47" s="42">
        <f t="shared" si="10"/>
      </c>
      <c r="Y47" s="19">
        <f t="shared" si="29"/>
      </c>
      <c r="Z47" s="8">
        <f t="shared" si="30"/>
      </c>
      <c r="AA47" s="43">
        <f t="shared" si="13"/>
      </c>
      <c r="AB47" s="38">
        <f t="shared" si="14"/>
      </c>
      <c r="AC47" s="128">
        <f t="shared" si="15"/>
      </c>
      <c r="AD47" s="129">
        <f t="shared" si="16"/>
      </c>
      <c r="AE47" s="37">
        <f t="shared" si="17"/>
      </c>
      <c r="AF47" s="41">
        <f>IF(G47&gt;0,I17*AB47,"")</f>
      </c>
      <c r="AG47" s="42">
        <f t="shared" si="18"/>
      </c>
      <c r="AH47" s="19">
        <f t="shared" si="26"/>
      </c>
      <c r="AI47" s="8">
        <f t="shared" si="27"/>
      </c>
      <c r="AJ47" s="43">
        <f t="shared" si="19"/>
      </c>
      <c r="AK47" s="38">
        <f t="shared" si="20"/>
      </c>
      <c r="AL47" s="128">
        <f t="shared" si="21"/>
      </c>
      <c r="AM47" s="130">
        <f t="shared" si="22"/>
      </c>
      <c r="AN47" s="37">
        <f t="shared" si="23"/>
      </c>
      <c r="AO47" s="41">
        <f>IF(L47&gt;0,N17*AK47,"")</f>
      </c>
      <c r="AP47" s="42">
        <f t="shared" si="24"/>
      </c>
      <c r="BO47" s="162" t="s">
        <v>89</v>
      </c>
      <c r="BP47" s="44" t="s">
        <v>39</v>
      </c>
      <c r="BQ47" s="3">
        <v>720</v>
      </c>
      <c r="BR47" s="3">
        <v>60</v>
      </c>
      <c r="BS47" s="3">
        <v>34.5</v>
      </c>
      <c r="BT47" s="3">
        <v>24</v>
      </c>
      <c r="BU47" s="3">
        <f t="shared" si="2"/>
        <v>49680</v>
      </c>
      <c r="BV47" s="126">
        <f t="shared" si="28"/>
        <v>28.75</v>
      </c>
      <c r="BW47" s="1" t="s">
        <v>436</v>
      </c>
      <c r="BY47" s="169" t="s">
        <v>624</v>
      </c>
      <c r="BZ47" s="1" t="s">
        <v>615</v>
      </c>
      <c r="CA47" s="63">
        <v>576</v>
      </c>
      <c r="CB47" s="63">
        <v>24</v>
      </c>
      <c r="CC47" s="63">
        <v>42</v>
      </c>
      <c r="CD47" s="63">
        <v>12</v>
      </c>
      <c r="CE47" s="63">
        <f t="shared" si="31"/>
        <v>12096</v>
      </c>
      <c r="CF47" s="126">
        <f t="shared" si="32"/>
        <v>7</v>
      </c>
      <c r="CG47" s="1" t="s">
        <v>434</v>
      </c>
      <c r="CM47" s="172" t="s">
        <v>34</v>
      </c>
      <c r="CN47" s="159" t="s">
        <v>184</v>
      </c>
      <c r="CO47" s="160">
        <v>10</v>
      </c>
      <c r="CP47" s="161">
        <v>0</v>
      </c>
      <c r="CQ47" s="161" t="s">
        <v>435</v>
      </c>
    </row>
    <row r="48" spans="2:95" ht="32.25" customHeight="1">
      <c r="B48" s="23" t="s">
        <v>61</v>
      </c>
      <c r="C48" s="56"/>
      <c r="G48" s="23" t="s">
        <v>62</v>
      </c>
      <c r="H48" s="56"/>
      <c r="L48" s="15" t="s">
        <v>388</v>
      </c>
      <c r="M48" s="56"/>
      <c r="P48" s="15" t="s">
        <v>61</v>
      </c>
      <c r="Q48" s="13"/>
      <c r="R48" s="13"/>
      <c r="S48" s="13"/>
      <c r="T48" s="21"/>
      <c r="U48" s="133" t="s">
        <v>5</v>
      </c>
      <c r="V48" s="13"/>
      <c r="W48" s="13"/>
      <c r="X48" s="20" t="s">
        <v>378</v>
      </c>
      <c r="Y48" s="138" t="s">
        <v>231</v>
      </c>
      <c r="Z48" s="15"/>
      <c r="AA48" s="13"/>
      <c r="AB48" s="13"/>
      <c r="AC48" s="13"/>
      <c r="AD48" s="131" t="s">
        <v>4</v>
      </c>
      <c r="AE48" s="13"/>
      <c r="AF48" s="13"/>
      <c r="AG48" s="20" t="s">
        <v>379</v>
      </c>
      <c r="AH48" s="15" t="s">
        <v>388</v>
      </c>
      <c r="AI48" s="13"/>
      <c r="AJ48" s="25" t="s">
        <v>382</v>
      </c>
      <c r="AK48" s="38">
        <f>IF(N48&gt;0,VLOOKUP(N48,Misc.dbm,3),"")</f>
      </c>
      <c r="AL48" s="13"/>
      <c r="AM48" s="23" t="s">
        <v>380</v>
      </c>
      <c r="AN48" s="13"/>
      <c r="AO48" s="13"/>
      <c r="AP48" s="20" t="s">
        <v>381</v>
      </c>
      <c r="BO48" s="162" t="s">
        <v>90</v>
      </c>
      <c r="BP48" s="44" t="s">
        <v>40</v>
      </c>
      <c r="BQ48" s="3">
        <v>720</v>
      </c>
      <c r="BR48" s="3">
        <v>60</v>
      </c>
      <c r="BS48" s="3">
        <v>34.5</v>
      </c>
      <c r="BT48" s="3">
        <v>24</v>
      </c>
      <c r="BU48" s="3">
        <f t="shared" si="2"/>
        <v>49680</v>
      </c>
      <c r="BV48" s="126">
        <f t="shared" si="28"/>
        <v>28.75</v>
      </c>
      <c r="BW48" s="1" t="s">
        <v>436</v>
      </c>
      <c r="BY48" s="169" t="s">
        <v>686</v>
      </c>
      <c r="BZ48" s="1" t="s">
        <v>615</v>
      </c>
      <c r="CA48" s="63">
        <v>576</v>
      </c>
      <c r="CB48" s="63">
        <v>27</v>
      </c>
      <c r="CC48" s="63">
        <v>30</v>
      </c>
      <c r="CD48" s="63">
        <v>12</v>
      </c>
      <c r="CE48" s="63">
        <f t="shared" si="31"/>
        <v>9720</v>
      </c>
      <c r="CF48" s="126">
        <f t="shared" si="32"/>
        <v>5.625</v>
      </c>
      <c r="CG48" s="1" t="s">
        <v>434</v>
      </c>
      <c r="CM48" s="173" t="s">
        <v>18</v>
      </c>
      <c r="CN48" s="159" t="s">
        <v>10</v>
      </c>
      <c r="CO48" s="160">
        <v>50</v>
      </c>
      <c r="CP48" s="161">
        <v>2</v>
      </c>
      <c r="CQ48" s="161" t="s">
        <v>435</v>
      </c>
    </row>
    <row r="49" spans="2:95" ht="15">
      <c r="B49" s="14">
        <f>SUM(B19:B47)</f>
        <v>0</v>
      </c>
      <c r="C49" s="22"/>
      <c r="G49" s="14">
        <f>SUM(G19:G47)</f>
        <v>0</v>
      </c>
      <c r="H49" s="22"/>
      <c r="L49" s="14">
        <f>SUM(L19:L47)</f>
        <v>0</v>
      </c>
      <c r="M49" s="22"/>
      <c r="P49" s="14">
        <f>SUM(P19:P47)</f>
        <v>0</v>
      </c>
      <c r="Q49" s="136"/>
      <c r="R49" s="136"/>
      <c r="S49" s="136"/>
      <c r="T49" s="153"/>
      <c r="U49" s="132">
        <f>SUM(U19:U47)</f>
        <v>0</v>
      </c>
      <c r="V49" s="136"/>
      <c r="W49" s="136"/>
      <c r="X49" s="26">
        <f>SUM(X19:X47)</f>
        <v>0</v>
      </c>
      <c r="Y49" s="73"/>
      <c r="Z49" s="14"/>
      <c r="AA49" s="136"/>
      <c r="AB49" s="136"/>
      <c r="AC49" s="136"/>
      <c r="AD49" s="132">
        <f>SUM(AD19:AD47)</f>
        <v>0</v>
      </c>
      <c r="AE49" s="136"/>
      <c r="AF49" s="136"/>
      <c r="AG49" s="26">
        <f>SUM(AG19:AG47)</f>
        <v>0</v>
      </c>
      <c r="AH49" s="14">
        <f>SUM(AH19:AH47)</f>
        <v>0</v>
      </c>
      <c r="AI49" s="136"/>
      <c r="AJ49" s="155">
        <f>(X49+AG49+AP49)</f>
        <v>0</v>
      </c>
      <c r="AK49" s="156">
        <f>IF(N49&gt;0,VLOOKUP(N49,Misc.dbm,3),"")</f>
      </c>
      <c r="AL49" s="136"/>
      <c r="AM49" s="14">
        <f>SUM(AM19:AM47)</f>
        <v>0</v>
      </c>
      <c r="AN49" s="136"/>
      <c r="AO49" s="136"/>
      <c r="AP49" s="26">
        <f>SUM(AP19:AP47)</f>
        <v>0</v>
      </c>
      <c r="BO49" s="162" t="s">
        <v>489</v>
      </c>
      <c r="BP49" s="44" t="s">
        <v>39</v>
      </c>
      <c r="BQ49" s="3">
        <v>776</v>
      </c>
      <c r="BR49" s="3">
        <v>66</v>
      </c>
      <c r="BS49" s="3">
        <v>34.5</v>
      </c>
      <c r="BT49" s="3">
        <v>24</v>
      </c>
      <c r="BU49" s="3">
        <f t="shared" si="2"/>
        <v>54648</v>
      </c>
      <c r="BV49" s="126">
        <f t="shared" si="28"/>
        <v>31.625</v>
      </c>
      <c r="BW49" s="1" t="s">
        <v>436</v>
      </c>
      <c r="BY49" s="169" t="s">
        <v>687</v>
      </c>
      <c r="BZ49" s="1" t="s">
        <v>615</v>
      </c>
      <c r="CA49" s="63">
        <v>634</v>
      </c>
      <c r="CB49" s="63">
        <v>27</v>
      </c>
      <c r="CC49" s="63">
        <v>36</v>
      </c>
      <c r="CD49" s="63">
        <v>12</v>
      </c>
      <c r="CE49" s="63">
        <f t="shared" si="31"/>
        <v>11664</v>
      </c>
      <c r="CF49" s="126">
        <f t="shared" si="32"/>
        <v>6.75</v>
      </c>
      <c r="CG49" s="1" t="s">
        <v>434</v>
      </c>
      <c r="CM49" s="173" t="s">
        <v>19</v>
      </c>
      <c r="CN49" s="159" t="s">
        <v>10</v>
      </c>
      <c r="CO49" s="160">
        <v>50</v>
      </c>
      <c r="CP49" s="161">
        <v>2</v>
      </c>
      <c r="CQ49" s="161" t="s">
        <v>435</v>
      </c>
    </row>
    <row r="50" spans="67:95" ht="24" customHeight="1">
      <c r="BO50" s="162" t="s">
        <v>490</v>
      </c>
      <c r="BP50" s="44" t="s">
        <v>40</v>
      </c>
      <c r="BQ50" s="3">
        <v>776</v>
      </c>
      <c r="BR50" s="3">
        <v>66</v>
      </c>
      <c r="BS50" s="3">
        <v>34.5</v>
      </c>
      <c r="BT50" s="3">
        <v>24</v>
      </c>
      <c r="BU50" s="3">
        <f t="shared" si="2"/>
        <v>54648</v>
      </c>
      <c r="BV50" s="126">
        <f t="shared" si="28"/>
        <v>31.625</v>
      </c>
      <c r="BW50" s="1" t="s">
        <v>436</v>
      </c>
      <c r="BY50" s="169" t="s">
        <v>688</v>
      </c>
      <c r="BZ50" s="1" t="s">
        <v>615</v>
      </c>
      <c r="CA50" s="63">
        <v>691</v>
      </c>
      <c r="CB50" s="63">
        <v>27</v>
      </c>
      <c r="CC50" s="63">
        <v>42</v>
      </c>
      <c r="CD50" s="63">
        <v>12</v>
      </c>
      <c r="CE50" s="63">
        <f t="shared" si="31"/>
        <v>13608</v>
      </c>
      <c r="CF50" s="126">
        <f t="shared" si="32"/>
        <v>7.875</v>
      </c>
      <c r="CG50" s="1" t="s">
        <v>434</v>
      </c>
      <c r="CM50" s="173" t="s">
        <v>20</v>
      </c>
      <c r="CN50" s="159" t="s">
        <v>10</v>
      </c>
      <c r="CO50" s="160">
        <v>50</v>
      </c>
      <c r="CP50" s="161">
        <v>2</v>
      </c>
      <c r="CQ50" s="161" t="s">
        <v>435</v>
      </c>
    </row>
    <row r="51" spans="67:95" ht="12.75" customHeight="1">
      <c r="BO51" s="162" t="s">
        <v>491</v>
      </c>
      <c r="BP51" s="1" t="s">
        <v>621</v>
      </c>
      <c r="BQ51" s="3">
        <v>640</v>
      </c>
      <c r="BR51" s="3">
        <v>42</v>
      </c>
      <c r="BS51" s="3">
        <v>34.5</v>
      </c>
      <c r="BT51" s="3">
        <v>24</v>
      </c>
      <c r="BU51" s="3">
        <f t="shared" si="2"/>
        <v>34776</v>
      </c>
      <c r="BV51" s="126">
        <f t="shared" si="28"/>
        <v>20.125</v>
      </c>
      <c r="BW51" s="1" t="s">
        <v>436</v>
      </c>
      <c r="BY51" s="169" t="s">
        <v>135</v>
      </c>
      <c r="BZ51" s="1" t="s">
        <v>616</v>
      </c>
      <c r="CA51" s="63">
        <v>588</v>
      </c>
      <c r="CB51" s="63">
        <v>27</v>
      </c>
      <c r="CC51" s="63">
        <v>34.5</v>
      </c>
      <c r="CD51" s="63">
        <v>12</v>
      </c>
      <c r="CE51" s="63">
        <f aca="true" t="shared" si="33" ref="CE51:CE60">CB51*CC51*CD51</f>
        <v>11178</v>
      </c>
      <c r="CF51" s="126">
        <f t="shared" si="32"/>
        <v>6.46875</v>
      </c>
      <c r="CG51" s="1" t="s">
        <v>434</v>
      </c>
      <c r="CM51" s="173" t="s">
        <v>21</v>
      </c>
      <c r="CN51" s="159" t="s">
        <v>10</v>
      </c>
      <c r="CO51" s="160">
        <v>75</v>
      </c>
      <c r="CP51" s="161">
        <v>2</v>
      </c>
      <c r="CQ51" s="161" t="s">
        <v>435</v>
      </c>
    </row>
    <row r="52" spans="67:95" ht="12.75" customHeight="1">
      <c r="BO52" s="162" t="s">
        <v>492</v>
      </c>
      <c r="BP52" s="1" t="s">
        <v>621</v>
      </c>
      <c r="BQ52" s="3">
        <v>692</v>
      </c>
      <c r="BR52" s="3">
        <v>48</v>
      </c>
      <c r="BS52" s="3">
        <v>34.5</v>
      </c>
      <c r="BT52" s="3">
        <v>24</v>
      </c>
      <c r="BU52" s="3">
        <f t="shared" si="2"/>
        <v>39744</v>
      </c>
      <c r="BV52" s="126">
        <f t="shared" si="28"/>
        <v>23</v>
      </c>
      <c r="BW52" s="1" t="s">
        <v>436</v>
      </c>
      <c r="BY52" s="169" t="s">
        <v>136</v>
      </c>
      <c r="BZ52" s="1" t="s">
        <v>616</v>
      </c>
      <c r="CA52" s="63">
        <v>792</v>
      </c>
      <c r="CB52" s="63">
        <v>27</v>
      </c>
      <c r="CC52" s="63">
        <v>40.5</v>
      </c>
      <c r="CD52" s="63">
        <v>12</v>
      </c>
      <c r="CE52" s="63">
        <f t="shared" si="33"/>
        <v>13122</v>
      </c>
      <c r="CF52" s="126">
        <f t="shared" si="32"/>
        <v>7.59375</v>
      </c>
      <c r="CG52" s="1" t="s">
        <v>434</v>
      </c>
      <c r="CM52" s="173" t="s">
        <v>22</v>
      </c>
      <c r="CN52" s="159" t="s">
        <v>10</v>
      </c>
      <c r="CO52" s="160">
        <v>75</v>
      </c>
      <c r="CP52" s="161">
        <v>2</v>
      </c>
      <c r="CQ52" s="161" t="s">
        <v>435</v>
      </c>
    </row>
    <row r="53" spans="67:95" ht="12.75" customHeight="1">
      <c r="BO53" s="162" t="s">
        <v>493</v>
      </c>
      <c r="BP53" s="1" t="s">
        <v>621</v>
      </c>
      <c r="BQ53" s="3">
        <v>732</v>
      </c>
      <c r="BR53" s="3">
        <v>54</v>
      </c>
      <c r="BS53" s="3">
        <v>34.5</v>
      </c>
      <c r="BT53" s="3">
        <v>24</v>
      </c>
      <c r="BU53" s="3">
        <f t="shared" si="2"/>
        <v>44712</v>
      </c>
      <c r="BV53" s="126">
        <f t="shared" si="28"/>
        <v>25.875</v>
      </c>
      <c r="BW53" s="1" t="s">
        <v>436</v>
      </c>
      <c r="BY53" s="169" t="s">
        <v>137</v>
      </c>
      <c r="BZ53" s="1" t="s">
        <v>616</v>
      </c>
      <c r="CA53" s="63">
        <v>792</v>
      </c>
      <c r="CB53" s="63">
        <v>27</v>
      </c>
      <c r="CC53" s="63">
        <v>16.5</v>
      </c>
      <c r="CD53" s="63">
        <v>12</v>
      </c>
      <c r="CE53" s="63">
        <f t="shared" si="33"/>
        <v>5346</v>
      </c>
      <c r="CF53" s="126">
        <f t="shared" si="32"/>
        <v>3.09375</v>
      </c>
      <c r="CG53" s="1" t="s">
        <v>434</v>
      </c>
      <c r="CM53" s="173" t="s">
        <v>23</v>
      </c>
      <c r="CN53" s="159" t="s">
        <v>10</v>
      </c>
      <c r="CO53" s="160">
        <v>75</v>
      </c>
      <c r="CP53" s="161">
        <v>2</v>
      </c>
      <c r="CQ53" s="161" t="s">
        <v>435</v>
      </c>
    </row>
    <row r="54" spans="67:95" ht="12.75" customHeight="1">
      <c r="BO54" s="162" t="s">
        <v>494</v>
      </c>
      <c r="BP54" s="1" t="s">
        <v>621</v>
      </c>
      <c r="BQ54" s="3">
        <v>528</v>
      </c>
      <c r="BR54" s="3">
        <v>12</v>
      </c>
      <c r="BS54" s="3">
        <v>34.5</v>
      </c>
      <c r="BT54" s="3">
        <v>24</v>
      </c>
      <c r="BU54" s="3">
        <f t="shared" si="2"/>
        <v>9936</v>
      </c>
      <c r="BV54" s="126">
        <f t="shared" si="28"/>
        <v>5.75</v>
      </c>
      <c r="BW54" s="1" t="s">
        <v>436</v>
      </c>
      <c r="BY54" s="169" t="s">
        <v>138</v>
      </c>
      <c r="BZ54" s="1" t="s">
        <v>616</v>
      </c>
      <c r="CA54" s="63">
        <v>588</v>
      </c>
      <c r="CB54" s="63">
        <v>27</v>
      </c>
      <c r="CC54" s="63">
        <v>34.5</v>
      </c>
      <c r="CD54" s="63">
        <v>19</v>
      </c>
      <c r="CE54" s="63">
        <f t="shared" si="33"/>
        <v>17698.5</v>
      </c>
      <c r="CF54" s="126">
        <f t="shared" si="32"/>
        <v>10.2421875</v>
      </c>
      <c r="CG54" s="1" t="s">
        <v>434</v>
      </c>
      <c r="CM54" s="173" t="s">
        <v>189</v>
      </c>
      <c r="CN54" s="159" t="s">
        <v>11</v>
      </c>
      <c r="CO54" s="160">
        <v>56</v>
      </c>
      <c r="CP54" s="161">
        <v>2</v>
      </c>
      <c r="CQ54" s="161" t="s">
        <v>435</v>
      </c>
    </row>
    <row r="55" spans="58:95" ht="12.75" customHeight="1">
      <c r="BF55" s="7"/>
      <c r="BH55" s="7"/>
      <c r="BK55" s="7"/>
      <c r="BM55" s="7"/>
      <c r="BN55" s="7"/>
      <c r="BO55" s="162" t="s">
        <v>495</v>
      </c>
      <c r="BP55" s="1" t="s">
        <v>621</v>
      </c>
      <c r="BQ55" s="3">
        <v>528</v>
      </c>
      <c r="BR55" s="3">
        <v>12</v>
      </c>
      <c r="BS55" s="3">
        <v>34.5</v>
      </c>
      <c r="BT55" s="3">
        <v>24</v>
      </c>
      <c r="BU55" s="3">
        <f t="shared" si="2"/>
        <v>9936</v>
      </c>
      <c r="BV55" s="126">
        <f t="shared" si="28"/>
        <v>5.75</v>
      </c>
      <c r="BW55" s="1" t="s">
        <v>436</v>
      </c>
      <c r="BY55" s="169" t="s">
        <v>139</v>
      </c>
      <c r="BZ55" s="1" t="s">
        <v>616</v>
      </c>
      <c r="CA55" s="63">
        <v>792</v>
      </c>
      <c r="CB55" s="63">
        <v>27</v>
      </c>
      <c r="CC55" s="63">
        <v>40.5</v>
      </c>
      <c r="CD55" s="63">
        <v>19</v>
      </c>
      <c r="CE55" s="63">
        <f t="shared" si="33"/>
        <v>20776.5</v>
      </c>
      <c r="CF55" s="126">
        <f aca="true" t="shared" si="34" ref="CF55:CF89">CE55/1728</f>
        <v>12.0234375</v>
      </c>
      <c r="CG55" s="1" t="s">
        <v>434</v>
      </c>
      <c r="CM55" s="173" t="s">
        <v>700</v>
      </c>
      <c r="CN55" s="159" t="s">
        <v>11</v>
      </c>
      <c r="CO55" s="160">
        <v>56</v>
      </c>
      <c r="CP55" s="161">
        <v>2</v>
      </c>
      <c r="CQ55" s="161" t="s">
        <v>435</v>
      </c>
    </row>
    <row r="56" spans="59:95" ht="12.75" customHeight="1">
      <c r="BG56" s="7"/>
      <c r="BO56" s="162" t="s">
        <v>373</v>
      </c>
      <c r="BP56" s="1" t="s">
        <v>621</v>
      </c>
      <c r="BQ56" s="3">
        <v>568</v>
      </c>
      <c r="BR56" s="3">
        <v>15</v>
      </c>
      <c r="BS56" s="3">
        <v>34.5</v>
      </c>
      <c r="BT56" s="3">
        <v>24</v>
      </c>
      <c r="BU56" s="3">
        <f t="shared" si="2"/>
        <v>12420</v>
      </c>
      <c r="BV56" s="126">
        <f t="shared" si="28"/>
        <v>7.1875</v>
      </c>
      <c r="BW56" s="1" t="s">
        <v>436</v>
      </c>
      <c r="BY56" s="169" t="s">
        <v>140</v>
      </c>
      <c r="BZ56" s="1" t="s">
        <v>616</v>
      </c>
      <c r="CA56" s="63">
        <v>792</v>
      </c>
      <c r="CB56" s="63">
        <v>27</v>
      </c>
      <c r="CC56" s="63">
        <v>46.5</v>
      </c>
      <c r="CD56" s="63">
        <v>19</v>
      </c>
      <c r="CE56" s="63">
        <f t="shared" si="33"/>
        <v>23854.5</v>
      </c>
      <c r="CF56" s="126">
        <f t="shared" si="34"/>
        <v>13.8046875</v>
      </c>
      <c r="CG56" s="1" t="s">
        <v>434</v>
      </c>
      <c r="CM56" s="173" t="s">
        <v>190</v>
      </c>
      <c r="CN56" s="159" t="s">
        <v>11</v>
      </c>
      <c r="CO56" s="160">
        <v>56</v>
      </c>
      <c r="CP56" s="161">
        <v>2</v>
      </c>
      <c r="CQ56" s="161" t="s">
        <v>435</v>
      </c>
    </row>
    <row r="57" spans="67:95" ht="12.75" customHeight="1">
      <c r="BO57" s="162" t="s">
        <v>496</v>
      </c>
      <c r="BP57" s="1" t="s">
        <v>621</v>
      </c>
      <c r="BQ57" s="3">
        <v>568</v>
      </c>
      <c r="BR57" s="3">
        <v>15</v>
      </c>
      <c r="BS57" s="3">
        <v>34.5</v>
      </c>
      <c r="BT57" s="3">
        <v>24</v>
      </c>
      <c r="BU57" s="3">
        <f t="shared" si="2"/>
        <v>12420</v>
      </c>
      <c r="BV57" s="126">
        <f t="shared" si="28"/>
        <v>7.1875</v>
      </c>
      <c r="BW57" s="1" t="s">
        <v>436</v>
      </c>
      <c r="BY57" s="169" t="s">
        <v>141</v>
      </c>
      <c r="BZ57" s="1" t="s">
        <v>616</v>
      </c>
      <c r="CA57" s="63">
        <v>588</v>
      </c>
      <c r="CB57" s="63">
        <v>30</v>
      </c>
      <c r="CC57" s="63">
        <v>34.5</v>
      </c>
      <c r="CD57" s="63">
        <v>12</v>
      </c>
      <c r="CE57" s="63">
        <f t="shared" si="33"/>
        <v>12420</v>
      </c>
      <c r="CF57" s="126">
        <f t="shared" si="34"/>
        <v>7.1875</v>
      </c>
      <c r="CG57" s="1" t="s">
        <v>434</v>
      </c>
      <c r="CM57" s="173" t="s">
        <v>191</v>
      </c>
      <c r="CN57" s="159" t="s">
        <v>11</v>
      </c>
      <c r="CO57" s="160">
        <v>81</v>
      </c>
      <c r="CP57" s="161">
        <v>2</v>
      </c>
      <c r="CQ57" s="161" t="s">
        <v>435</v>
      </c>
    </row>
    <row r="58" spans="67:95" ht="12.75" customHeight="1">
      <c r="BO58" s="162" t="s">
        <v>374</v>
      </c>
      <c r="BP58" s="1" t="s">
        <v>621</v>
      </c>
      <c r="BQ58" s="3">
        <v>608</v>
      </c>
      <c r="BR58" s="3">
        <v>18</v>
      </c>
      <c r="BS58" s="3">
        <v>34.5</v>
      </c>
      <c r="BT58" s="3">
        <v>24</v>
      </c>
      <c r="BU58" s="3">
        <f t="shared" si="2"/>
        <v>14904</v>
      </c>
      <c r="BV58" s="126">
        <f t="shared" si="28"/>
        <v>8.625</v>
      </c>
      <c r="BW58" s="1" t="s">
        <v>436</v>
      </c>
      <c r="BY58" s="169" t="s">
        <v>142</v>
      </c>
      <c r="BZ58" s="1" t="s">
        <v>616</v>
      </c>
      <c r="CA58" s="63">
        <v>792</v>
      </c>
      <c r="CB58" s="63">
        <v>30</v>
      </c>
      <c r="CC58" s="63">
        <v>40.5</v>
      </c>
      <c r="CD58" s="63">
        <v>12</v>
      </c>
      <c r="CE58" s="63">
        <f t="shared" si="33"/>
        <v>14580</v>
      </c>
      <c r="CF58" s="126">
        <f t="shared" si="34"/>
        <v>8.4375</v>
      </c>
      <c r="CG58" s="1" t="s">
        <v>434</v>
      </c>
      <c r="CM58" s="173" t="s">
        <v>701</v>
      </c>
      <c r="CN58" s="159" t="s">
        <v>11</v>
      </c>
      <c r="CO58" s="160">
        <v>81</v>
      </c>
      <c r="CP58" s="161">
        <v>2</v>
      </c>
      <c r="CQ58" s="161" t="s">
        <v>435</v>
      </c>
    </row>
    <row r="59" spans="1:95" ht="12.75" customHeight="1">
      <c r="A59" s="33"/>
      <c r="BO59" s="162" t="s">
        <v>497</v>
      </c>
      <c r="BP59" s="1" t="s">
        <v>621</v>
      </c>
      <c r="BQ59" s="3">
        <v>608</v>
      </c>
      <c r="BR59" s="3">
        <v>18</v>
      </c>
      <c r="BS59" s="3">
        <v>34.5</v>
      </c>
      <c r="BT59" s="3">
        <v>24</v>
      </c>
      <c r="BU59" s="3">
        <f t="shared" si="2"/>
        <v>14904</v>
      </c>
      <c r="BV59" s="126">
        <f t="shared" si="28"/>
        <v>8.625</v>
      </c>
      <c r="BW59" s="1" t="s">
        <v>436</v>
      </c>
      <c r="BY59" s="169" t="s">
        <v>143</v>
      </c>
      <c r="BZ59" s="1" t="s">
        <v>616</v>
      </c>
      <c r="CA59" s="63">
        <v>792</v>
      </c>
      <c r="CB59" s="63">
        <v>30</v>
      </c>
      <c r="CC59" s="63">
        <v>46.5</v>
      </c>
      <c r="CD59" s="63">
        <v>12</v>
      </c>
      <c r="CE59" s="63">
        <f t="shared" si="33"/>
        <v>16740</v>
      </c>
      <c r="CF59" s="126">
        <f t="shared" si="34"/>
        <v>9.6875</v>
      </c>
      <c r="CG59" s="1" t="s">
        <v>434</v>
      </c>
      <c r="CM59" s="173" t="s">
        <v>192</v>
      </c>
      <c r="CN59" s="159" t="s">
        <v>11</v>
      </c>
      <c r="CO59" s="160">
        <v>81</v>
      </c>
      <c r="CP59" s="161">
        <v>2</v>
      </c>
      <c r="CQ59" s="161" t="s">
        <v>435</v>
      </c>
    </row>
    <row r="60" spans="1:102" ht="12.75" customHeight="1">
      <c r="A60" s="33"/>
      <c r="BO60" s="162" t="s">
        <v>498</v>
      </c>
      <c r="BP60" s="1" t="s">
        <v>621</v>
      </c>
      <c r="BQ60" s="3">
        <v>648</v>
      </c>
      <c r="BR60" s="3">
        <v>21</v>
      </c>
      <c r="BS60" s="3">
        <v>34.5</v>
      </c>
      <c r="BT60" s="3">
        <v>24</v>
      </c>
      <c r="BU60" s="3">
        <f t="shared" si="2"/>
        <v>17388</v>
      </c>
      <c r="BV60" s="126">
        <f t="shared" si="28"/>
        <v>10.0625</v>
      </c>
      <c r="BW60" s="1" t="s">
        <v>436</v>
      </c>
      <c r="BY60" s="169" t="s">
        <v>144</v>
      </c>
      <c r="BZ60" s="1" t="s">
        <v>616</v>
      </c>
      <c r="CA60" s="63">
        <v>588</v>
      </c>
      <c r="CB60" s="63">
        <v>30</v>
      </c>
      <c r="CC60" s="63">
        <v>34.5</v>
      </c>
      <c r="CD60" s="63">
        <v>19</v>
      </c>
      <c r="CE60" s="63">
        <f t="shared" si="33"/>
        <v>19665</v>
      </c>
      <c r="CF60" s="126">
        <f t="shared" si="34"/>
        <v>11.380208333333334</v>
      </c>
      <c r="CG60" s="1" t="s">
        <v>434</v>
      </c>
      <c r="CM60" s="172" t="s">
        <v>198</v>
      </c>
      <c r="CN60" s="159" t="s">
        <v>12</v>
      </c>
      <c r="CO60" s="160">
        <v>61</v>
      </c>
      <c r="CP60" s="161">
        <v>2</v>
      </c>
      <c r="CQ60" s="161" t="s">
        <v>435</v>
      </c>
      <c r="CU60" s="1"/>
      <c r="CV60" s="1"/>
      <c r="CW60" s="1"/>
      <c r="CX60" s="1"/>
    </row>
    <row r="61" spans="1:102" ht="12.75" customHeight="1">
      <c r="A61" s="33"/>
      <c r="BO61" s="162" t="s">
        <v>499</v>
      </c>
      <c r="BP61" s="1" t="s">
        <v>621</v>
      </c>
      <c r="BQ61" s="3">
        <v>648</v>
      </c>
      <c r="BR61" s="3">
        <v>21</v>
      </c>
      <c r="BS61" s="3">
        <v>34.5</v>
      </c>
      <c r="BT61" s="3">
        <v>24</v>
      </c>
      <c r="BU61" s="3">
        <f t="shared" si="2"/>
        <v>17388</v>
      </c>
      <c r="BV61" s="126">
        <f t="shared" si="28"/>
        <v>10.0625</v>
      </c>
      <c r="BW61" s="1" t="s">
        <v>436</v>
      </c>
      <c r="BY61" s="169" t="s">
        <v>145</v>
      </c>
      <c r="BZ61" s="1" t="s">
        <v>616</v>
      </c>
      <c r="CA61" s="63">
        <v>792</v>
      </c>
      <c r="CB61" s="63">
        <v>30</v>
      </c>
      <c r="CC61" s="63">
        <v>40.5</v>
      </c>
      <c r="CD61" s="63">
        <v>19</v>
      </c>
      <c r="CE61" s="63">
        <f aca="true" t="shared" si="35" ref="CE61:CE89">CB61*CC61*CD61</f>
        <v>23085</v>
      </c>
      <c r="CF61" s="126">
        <f t="shared" si="34"/>
        <v>13.359375</v>
      </c>
      <c r="CG61" s="1" t="s">
        <v>434</v>
      </c>
      <c r="CM61" s="172" t="s">
        <v>199</v>
      </c>
      <c r="CN61" s="159" t="s">
        <v>12</v>
      </c>
      <c r="CO61" s="160">
        <v>61</v>
      </c>
      <c r="CP61" s="161">
        <v>2</v>
      </c>
      <c r="CQ61" s="161" t="s">
        <v>435</v>
      </c>
      <c r="CU61" s="1"/>
      <c r="CV61" s="1"/>
      <c r="CW61" s="1"/>
      <c r="CX61" s="1"/>
    </row>
    <row r="62" spans="1:102" ht="12.75" customHeight="1">
      <c r="A62" s="33"/>
      <c r="BO62" s="162" t="s">
        <v>375</v>
      </c>
      <c r="BP62" s="1" t="s">
        <v>621</v>
      </c>
      <c r="BQ62" s="3">
        <v>688</v>
      </c>
      <c r="BR62" s="3">
        <v>24</v>
      </c>
      <c r="BS62" s="3">
        <v>34.5</v>
      </c>
      <c r="BT62" s="3">
        <v>24</v>
      </c>
      <c r="BU62" s="3">
        <f t="shared" si="2"/>
        <v>19872</v>
      </c>
      <c r="BV62" s="126">
        <f t="shared" si="28"/>
        <v>11.5</v>
      </c>
      <c r="BW62" s="1" t="s">
        <v>436</v>
      </c>
      <c r="BY62" s="169" t="s">
        <v>146</v>
      </c>
      <c r="BZ62" s="1" t="s">
        <v>616</v>
      </c>
      <c r="CA62" s="63">
        <v>792</v>
      </c>
      <c r="CB62" s="63">
        <v>30</v>
      </c>
      <c r="CC62" s="63">
        <v>46.5</v>
      </c>
      <c r="CD62" s="63">
        <v>19</v>
      </c>
      <c r="CE62" s="63">
        <f t="shared" si="35"/>
        <v>26505</v>
      </c>
      <c r="CF62" s="126">
        <f t="shared" si="34"/>
        <v>15.338541666666666</v>
      </c>
      <c r="CG62" s="1" t="s">
        <v>434</v>
      </c>
      <c r="CM62" s="172" t="s">
        <v>200</v>
      </c>
      <c r="CN62" s="159" t="s">
        <v>12</v>
      </c>
      <c r="CO62" s="160">
        <v>61</v>
      </c>
      <c r="CP62" s="161">
        <v>2</v>
      </c>
      <c r="CQ62" s="161" t="s">
        <v>435</v>
      </c>
      <c r="CU62" s="1"/>
      <c r="CV62" s="1"/>
      <c r="CW62" s="1"/>
      <c r="CX62" s="1"/>
    </row>
    <row r="63" spans="67:102" ht="12.75" customHeight="1">
      <c r="BO63" s="162" t="s">
        <v>500</v>
      </c>
      <c r="BP63" s="1" t="s">
        <v>621</v>
      </c>
      <c r="BQ63" s="3">
        <v>688</v>
      </c>
      <c r="BR63" s="3">
        <v>24</v>
      </c>
      <c r="BS63" s="3">
        <v>34.5</v>
      </c>
      <c r="BT63" s="3">
        <v>24</v>
      </c>
      <c r="BU63" s="3">
        <f t="shared" si="2"/>
        <v>19872</v>
      </c>
      <c r="BV63" s="126">
        <f t="shared" si="28"/>
        <v>11.5</v>
      </c>
      <c r="BW63" s="1" t="s">
        <v>436</v>
      </c>
      <c r="BY63" s="169" t="s">
        <v>147</v>
      </c>
      <c r="BZ63" s="1" t="s">
        <v>617</v>
      </c>
      <c r="CA63" s="63">
        <v>1200</v>
      </c>
      <c r="CB63" s="63">
        <v>27</v>
      </c>
      <c r="CC63" s="63">
        <v>84</v>
      </c>
      <c r="CD63" s="63">
        <v>24</v>
      </c>
      <c r="CE63" s="63">
        <f t="shared" si="35"/>
        <v>54432</v>
      </c>
      <c r="CF63" s="126">
        <f t="shared" si="34"/>
        <v>31.5</v>
      </c>
      <c r="CG63" s="1" t="s">
        <v>434</v>
      </c>
      <c r="CM63" s="172" t="s">
        <v>201</v>
      </c>
      <c r="CN63" s="159" t="s">
        <v>12</v>
      </c>
      <c r="CO63" s="160">
        <v>61</v>
      </c>
      <c r="CP63" s="161">
        <v>2</v>
      </c>
      <c r="CQ63" s="161" t="s">
        <v>435</v>
      </c>
      <c r="CU63" s="1"/>
      <c r="CV63" s="1"/>
      <c r="CW63" s="1"/>
      <c r="CX63" s="1"/>
    </row>
    <row r="64" spans="67:102" ht="12.75" customHeight="1">
      <c r="BO64" s="162" t="s">
        <v>501</v>
      </c>
      <c r="BP64" s="1" t="s">
        <v>621</v>
      </c>
      <c r="BQ64" s="3">
        <v>768</v>
      </c>
      <c r="BR64" s="3">
        <v>27</v>
      </c>
      <c r="BS64" s="3">
        <v>34.5</v>
      </c>
      <c r="BT64" s="3">
        <v>24</v>
      </c>
      <c r="BU64" s="3">
        <f t="shared" si="2"/>
        <v>22356</v>
      </c>
      <c r="BV64" s="126">
        <f t="shared" si="28"/>
        <v>12.9375</v>
      </c>
      <c r="BW64" s="1" t="s">
        <v>436</v>
      </c>
      <c r="BY64" s="169" t="s">
        <v>148</v>
      </c>
      <c r="BZ64" s="1" t="s">
        <v>617</v>
      </c>
      <c r="CA64" s="63">
        <v>1200</v>
      </c>
      <c r="CB64" s="63">
        <v>27</v>
      </c>
      <c r="CC64" s="63">
        <v>84</v>
      </c>
      <c r="CD64" s="63">
        <v>24</v>
      </c>
      <c r="CE64" s="63">
        <f t="shared" si="35"/>
        <v>54432</v>
      </c>
      <c r="CF64" s="126">
        <f t="shared" si="34"/>
        <v>31.5</v>
      </c>
      <c r="CG64" s="1" t="s">
        <v>434</v>
      </c>
      <c r="CM64" s="172" t="s">
        <v>202</v>
      </c>
      <c r="CN64" s="159" t="s">
        <v>12</v>
      </c>
      <c r="CO64" s="160">
        <v>61</v>
      </c>
      <c r="CP64" s="161">
        <v>2</v>
      </c>
      <c r="CQ64" s="161" t="s">
        <v>435</v>
      </c>
      <c r="CU64" s="1"/>
      <c r="CV64" s="1"/>
      <c r="CW64" s="1"/>
      <c r="CX64" s="1"/>
    </row>
    <row r="65" spans="67:102" ht="12.75" customHeight="1">
      <c r="BO65" s="162" t="s">
        <v>502</v>
      </c>
      <c r="BP65" s="1" t="s">
        <v>621</v>
      </c>
      <c r="BQ65" s="3">
        <v>768</v>
      </c>
      <c r="BR65" s="3">
        <v>27</v>
      </c>
      <c r="BS65" s="3">
        <v>34.5</v>
      </c>
      <c r="BT65" s="3">
        <v>24</v>
      </c>
      <c r="BU65" s="3">
        <f t="shared" si="2"/>
        <v>22356</v>
      </c>
      <c r="BV65" s="126">
        <f t="shared" si="28"/>
        <v>12.9375</v>
      </c>
      <c r="BW65" s="1" t="s">
        <v>436</v>
      </c>
      <c r="BY65" s="169" t="s">
        <v>149</v>
      </c>
      <c r="BZ65" s="1" t="s">
        <v>617</v>
      </c>
      <c r="CA65" s="63">
        <v>1200</v>
      </c>
      <c r="CB65" s="63">
        <v>27</v>
      </c>
      <c r="CC65" s="63">
        <v>84</v>
      </c>
      <c r="CD65" s="63">
        <v>24</v>
      </c>
      <c r="CE65" s="63">
        <f t="shared" si="35"/>
        <v>54432</v>
      </c>
      <c r="CF65" s="126">
        <f t="shared" si="34"/>
        <v>31.5</v>
      </c>
      <c r="CG65" s="1" t="s">
        <v>434</v>
      </c>
      <c r="CM65" s="172" t="s">
        <v>203</v>
      </c>
      <c r="CN65" s="159" t="s">
        <v>12</v>
      </c>
      <c r="CO65" s="160">
        <v>61</v>
      </c>
      <c r="CP65" s="161">
        <v>2</v>
      </c>
      <c r="CQ65" s="161" t="s">
        <v>435</v>
      </c>
      <c r="CU65" s="1"/>
      <c r="CV65" s="1"/>
      <c r="CW65" s="1"/>
      <c r="CX65" s="1"/>
    </row>
    <row r="66" spans="67:102" ht="12.75" customHeight="1">
      <c r="BO66" s="162" t="s">
        <v>503</v>
      </c>
      <c r="BP66" s="1" t="s">
        <v>621</v>
      </c>
      <c r="BQ66" s="3">
        <v>768</v>
      </c>
      <c r="BR66" s="3">
        <v>30</v>
      </c>
      <c r="BS66" s="3">
        <v>34.5</v>
      </c>
      <c r="BT66" s="3">
        <v>24</v>
      </c>
      <c r="BU66" s="3">
        <f t="shared" si="2"/>
        <v>24840</v>
      </c>
      <c r="BV66" s="126">
        <f t="shared" si="28"/>
        <v>14.375</v>
      </c>
      <c r="BW66" s="1" t="s">
        <v>436</v>
      </c>
      <c r="BY66" s="169" t="s">
        <v>355</v>
      </c>
      <c r="BZ66" s="1" t="s">
        <v>617</v>
      </c>
      <c r="CA66" s="63">
        <v>1500</v>
      </c>
      <c r="CB66" s="63">
        <v>27</v>
      </c>
      <c r="CC66" s="63">
        <v>90</v>
      </c>
      <c r="CD66" s="63">
        <v>24</v>
      </c>
      <c r="CE66" s="63">
        <f t="shared" si="35"/>
        <v>58320</v>
      </c>
      <c r="CF66" s="126">
        <f t="shared" si="34"/>
        <v>33.75</v>
      </c>
      <c r="CG66" s="1" t="s">
        <v>434</v>
      </c>
      <c r="CM66" s="172" t="s">
        <v>197</v>
      </c>
      <c r="CN66" s="159" t="s">
        <v>12</v>
      </c>
      <c r="CO66" s="160">
        <v>61</v>
      </c>
      <c r="CP66" s="161">
        <v>2</v>
      </c>
      <c r="CQ66" s="161" t="s">
        <v>435</v>
      </c>
      <c r="CT66" s="64"/>
      <c r="CU66" s="1"/>
      <c r="CV66" s="1"/>
      <c r="CW66" s="1"/>
      <c r="CX66" s="1"/>
    </row>
    <row r="67" spans="67:102" ht="12.75" customHeight="1">
      <c r="BO67" s="162" t="s">
        <v>504</v>
      </c>
      <c r="BP67" s="1" t="s">
        <v>621</v>
      </c>
      <c r="BQ67" s="3">
        <v>768</v>
      </c>
      <c r="BR67" s="3">
        <v>30</v>
      </c>
      <c r="BS67" s="3">
        <v>34.5</v>
      </c>
      <c r="BT67" s="3">
        <v>24</v>
      </c>
      <c r="BU67" s="3">
        <f aca="true" t="shared" si="36" ref="BU67:BU130">BR67*BS67*BT67</f>
        <v>24840</v>
      </c>
      <c r="BV67" s="126">
        <f t="shared" si="28"/>
        <v>14.375</v>
      </c>
      <c r="BW67" s="1" t="s">
        <v>436</v>
      </c>
      <c r="BY67" s="169" t="s">
        <v>356</v>
      </c>
      <c r="BZ67" s="1" t="s">
        <v>617</v>
      </c>
      <c r="CA67" s="63">
        <v>1500</v>
      </c>
      <c r="CB67" s="63">
        <v>27</v>
      </c>
      <c r="CC67" s="63">
        <v>90</v>
      </c>
      <c r="CD67" s="63">
        <v>24</v>
      </c>
      <c r="CE67" s="63">
        <f t="shared" si="35"/>
        <v>58320</v>
      </c>
      <c r="CF67" s="126">
        <f t="shared" si="34"/>
        <v>33.75</v>
      </c>
      <c r="CG67" s="1" t="s">
        <v>434</v>
      </c>
      <c r="CM67" s="172" t="s">
        <v>204</v>
      </c>
      <c r="CN67" s="159" t="s">
        <v>12</v>
      </c>
      <c r="CO67" s="160">
        <v>87</v>
      </c>
      <c r="CP67" s="161">
        <v>2</v>
      </c>
      <c r="CQ67" s="161" t="s">
        <v>435</v>
      </c>
      <c r="CU67" s="1"/>
      <c r="CV67" s="1"/>
      <c r="CW67" s="1"/>
      <c r="CX67" s="1"/>
    </row>
    <row r="68" spans="67:102" ht="12.75" customHeight="1">
      <c r="BO68" s="162" t="s">
        <v>505</v>
      </c>
      <c r="BP68" s="1" t="s">
        <v>621</v>
      </c>
      <c r="BQ68" s="3">
        <v>808</v>
      </c>
      <c r="BR68" s="3">
        <v>33</v>
      </c>
      <c r="BS68" s="3">
        <v>34.5</v>
      </c>
      <c r="BT68" s="3">
        <v>24</v>
      </c>
      <c r="BU68" s="3">
        <f t="shared" si="36"/>
        <v>27324</v>
      </c>
      <c r="BV68" s="126">
        <f t="shared" si="28"/>
        <v>15.8125</v>
      </c>
      <c r="BW68" s="1" t="s">
        <v>436</v>
      </c>
      <c r="BY68" s="169" t="s">
        <v>357</v>
      </c>
      <c r="BZ68" s="1" t="s">
        <v>617</v>
      </c>
      <c r="CA68" s="63">
        <v>1500</v>
      </c>
      <c r="CB68" s="63">
        <v>27</v>
      </c>
      <c r="CC68" s="63">
        <v>90</v>
      </c>
      <c r="CD68" s="63">
        <v>24</v>
      </c>
      <c r="CE68" s="63">
        <f t="shared" si="35"/>
        <v>58320</v>
      </c>
      <c r="CF68" s="126">
        <f t="shared" si="34"/>
        <v>33.75</v>
      </c>
      <c r="CG68" s="1" t="s">
        <v>434</v>
      </c>
      <c r="CM68" s="172" t="s">
        <v>205</v>
      </c>
      <c r="CN68" s="159" t="s">
        <v>12</v>
      </c>
      <c r="CO68" s="160">
        <v>87</v>
      </c>
      <c r="CP68" s="161">
        <v>2</v>
      </c>
      <c r="CQ68" s="161" t="s">
        <v>435</v>
      </c>
      <c r="CU68" s="1"/>
      <c r="CV68" s="1"/>
      <c r="CW68" s="1"/>
      <c r="CX68" s="1"/>
    </row>
    <row r="69" spans="67:102" ht="12.75" customHeight="1">
      <c r="BO69" s="162" t="s">
        <v>506</v>
      </c>
      <c r="BP69" s="1" t="s">
        <v>621</v>
      </c>
      <c r="BQ69" s="3">
        <v>808</v>
      </c>
      <c r="BR69" s="3">
        <v>33</v>
      </c>
      <c r="BS69" s="3">
        <v>34.5</v>
      </c>
      <c r="BT69" s="3">
        <v>24</v>
      </c>
      <c r="BU69" s="3">
        <f t="shared" si="36"/>
        <v>27324</v>
      </c>
      <c r="BV69" s="126">
        <f t="shared" si="28"/>
        <v>15.8125</v>
      </c>
      <c r="BW69" s="1" t="s">
        <v>436</v>
      </c>
      <c r="BY69" s="169" t="s">
        <v>150</v>
      </c>
      <c r="BZ69" s="1" t="s">
        <v>617</v>
      </c>
      <c r="CA69" s="63">
        <v>1500</v>
      </c>
      <c r="CB69" s="63">
        <v>27</v>
      </c>
      <c r="CC69" s="63">
        <v>96</v>
      </c>
      <c r="CD69" s="63">
        <v>24</v>
      </c>
      <c r="CE69" s="63">
        <f t="shared" si="35"/>
        <v>62208</v>
      </c>
      <c r="CF69" s="126">
        <f t="shared" si="34"/>
        <v>36</v>
      </c>
      <c r="CG69" s="1" t="s">
        <v>434</v>
      </c>
      <c r="CM69" s="172" t="s">
        <v>206</v>
      </c>
      <c r="CN69" s="159" t="s">
        <v>12</v>
      </c>
      <c r="CO69" s="160">
        <v>87</v>
      </c>
      <c r="CP69" s="161">
        <v>2</v>
      </c>
      <c r="CQ69" s="161" t="s">
        <v>435</v>
      </c>
      <c r="CT69" s="64"/>
      <c r="CU69" s="1"/>
      <c r="CV69" s="1"/>
      <c r="CW69" s="1"/>
      <c r="CX69" s="1"/>
    </row>
    <row r="70" spans="67:102" ht="12.75" customHeight="1">
      <c r="BO70" s="162" t="s">
        <v>507</v>
      </c>
      <c r="BP70" s="1" t="s">
        <v>621</v>
      </c>
      <c r="BQ70" s="3">
        <v>880</v>
      </c>
      <c r="BR70" s="3">
        <v>36</v>
      </c>
      <c r="BS70" s="3">
        <v>34.5</v>
      </c>
      <c r="BT70" s="3">
        <v>24</v>
      </c>
      <c r="BU70" s="3">
        <f t="shared" si="36"/>
        <v>29808</v>
      </c>
      <c r="BV70" s="126">
        <f t="shared" si="28"/>
        <v>17.25</v>
      </c>
      <c r="BW70" s="1" t="s">
        <v>436</v>
      </c>
      <c r="BY70" s="169" t="s">
        <v>124</v>
      </c>
      <c r="BZ70" s="1" t="s">
        <v>617</v>
      </c>
      <c r="CA70" s="63">
        <v>1500</v>
      </c>
      <c r="CB70" s="63">
        <v>27</v>
      </c>
      <c r="CC70" s="63">
        <v>96</v>
      </c>
      <c r="CD70" s="63">
        <v>24</v>
      </c>
      <c r="CE70" s="63">
        <f t="shared" si="35"/>
        <v>62208</v>
      </c>
      <c r="CF70" s="126">
        <f t="shared" si="34"/>
        <v>36</v>
      </c>
      <c r="CG70" s="1" t="s">
        <v>434</v>
      </c>
      <c r="CM70" s="172" t="s">
        <v>446</v>
      </c>
      <c r="CN70" s="159" t="s">
        <v>13</v>
      </c>
      <c r="CO70" s="160">
        <v>19</v>
      </c>
      <c r="CP70" s="161">
        <v>0</v>
      </c>
      <c r="CQ70" s="161" t="s">
        <v>435</v>
      </c>
      <c r="CT70" s="64"/>
      <c r="CU70" s="1"/>
      <c r="CV70" s="1"/>
      <c r="CW70" s="1"/>
      <c r="CX70" s="1"/>
    </row>
    <row r="71" spans="67:102" ht="12.75" customHeight="1">
      <c r="BO71" s="162" t="s">
        <v>508</v>
      </c>
      <c r="BP71" s="1" t="s">
        <v>621</v>
      </c>
      <c r="BQ71" s="3">
        <v>880</v>
      </c>
      <c r="BR71" s="3">
        <v>36</v>
      </c>
      <c r="BS71" s="3">
        <v>34.5</v>
      </c>
      <c r="BT71" s="3">
        <v>24</v>
      </c>
      <c r="BU71" s="3">
        <f t="shared" si="36"/>
        <v>29808</v>
      </c>
      <c r="BV71" s="126">
        <f t="shared" si="28"/>
        <v>17.25</v>
      </c>
      <c r="BW71" s="1" t="s">
        <v>436</v>
      </c>
      <c r="BY71" s="169" t="s">
        <v>151</v>
      </c>
      <c r="BZ71" s="1" t="s">
        <v>617</v>
      </c>
      <c r="CA71" s="63">
        <v>1500</v>
      </c>
      <c r="CB71" s="63">
        <v>27</v>
      </c>
      <c r="CC71" s="63">
        <v>96</v>
      </c>
      <c r="CD71" s="63">
        <v>24</v>
      </c>
      <c r="CE71" s="63">
        <f t="shared" si="35"/>
        <v>62208</v>
      </c>
      <c r="CF71" s="126">
        <f t="shared" si="34"/>
        <v>36</v>
      </c>
      <c r="CG71" s="1" t="s">
        <v>434</v>
      </c>
      <c r="CM71" s="172" t="s">
        <v>219</v>
      </c>
      <c r="CN71" s="159" t="s">
        <v>13</v>
      </c>
      <c r="CO71" s="160">
        <v>19</v>
      </c>
      <c r="CP71" s="161">
        <v>0</v>
      </c>
      <c r="CQ71" s="161" t="s">
        <v>435</v>
      </c>
      <c r="CT71" s="64"/>
      <c r="CU71" s="1"/>
      <c r="CV71" s="1"/>
      <c r="CW71" s="1"/>
      <c r="CX71" s="1"/>
    </row>
    <row r="72" spans="67:102" ht="12.75" customHeight="1">
      <c r="BO72" s="162" t="s">
        <v>509</v>
      </c>
      <c r="BP72" s="1" t="s">
        <v>621</v>
      </c>
      <c r="BQ72" s="3">
        <v>800</v>
      </c>
      <c r="BR72" s="3">
        <v>36</v>
      </c>
      <c r="BS72" s="3">
        <v>34.5</v>
      </c>
      <c r="BT72" s="3">
        <v>24</v>
      </c>
      <c r="BU72" s="3">
        <f t="shared" si="36"/>
        <v>29808</v>
      </c>
      <c r="BV72" s="126">
        <f aca="true" t="shared" si="37" ref="BV72:BV98">BU72/1728</f>
        <v>17.25</v>
      </c>
      <c r="BW72" s="1" t="s">
        <v>436</v>
      </c>
      <c r="BY72" s="169" t="s">
        <v>152</v>
      </c>
      <c r="BZ72" s="1" t="s">
        <v>617</v>
      </c>
      <c r="CA72" s="63">
        <v>1280</v>
      </c>
      <c r="CB72" s="63">
        <v>30</v>
      </c>
      <c r="CC72" s="63">
        <v>84</v>
      </c>
      <c r="CD72" s="63">
        <v>24</v>
      </c>
      <c r="CE72" s="63">
        <f t="shared" si="35"/>
        <v>60480</v>
      </c>
      <c r="CF72" s="126">
        <f t="shared" si="34"/>
        <v>35</v>
      </c>
      <c r="CG72" s="1" t="s">
        <v>434</v>
      </c>
      <c r="CM72" s="173" t="s">
        <v>702</v>
      </c>
      <c r="CN72" s="159" t="s">
        <v>14</v>
      </c>
      <c r="CO72" s="160">
        <v>6</v>
      </c>
      <c r="CP72" s="161">
        <v>0</v>
      </c>
      <c r="CQ72" s="161" t="s">
        <v>435</v>
      </c>
      <c r="CT72" s="64"/>
      <c r="CU72" s="1"/>
      <c r="CV72" s="1"/>
      <c r="CW72" s="1"/>
      <c r="CX72" s="1"/>
    </row>
    <row r="73" spans="67:102" ht="12.75" customHeight="1">
      <c r="BO73" s="162" t="s">
        <v>510</v>
      </c>
      <c r="BP73" s="1" t="s">
        <v>621</v>
      </c>
      <c r="BQ73" s="3">
        <v>528</v>
      </c>
      <c r="BR73" s="3">
        <v>12</v>
      </c>
      <c r="BS73" s="3">
        <v>34.5</v>
      </c>
      <c r="BT73" s="3">
        <v>24</v>
      </c>
      <c r="BU73" s="3">
        <f t="shared" si="36"/>
        <v>9936</v>
      </c>
      <c r="BV73" s="126">
        <f t="shared" si="37"/>
        <v>5.75</v>
      </c>
      <c r="BW73" s="1" t="s">
        <v>436</v>
      </c>
      <c r="BY73" s="169" t="s">
        <v>153</v>
      </c>
      <c r="BZ73" s="1" t="s">
        <v>617</v>
      </c>
      <c r="CA73" s="63">
        <v>1280</v>
      </c>
      <c r="CB73" s="63">
        <v>30</v>
      </c>
      <c r="CC73" s="63">
        <v>84</v>
      </c>
      <c r="CD73" s="63">
        <v>24</v>
      </c>
      <c r="CE73" s="63">
        <f t="shared" si="35"/>
        <v>60480</v>
      </c>
      <c r="CF73" s="126">
        <f t="shared" si="34"/>
        <v>35</v>
      </c>
      <c r="CG73" s="1" t="s">
        <v>434</v>
      </c>
      <c r="CM73" s="173" t="s">
        <v>703</v>
      </c>
      <c r="CN73" s="159" t="s">
        <v>14</v>
      </c>
      <c r="CO73" s="160">
        <v>4</v>
      </c>
      <c r="CP73" s="161">
        <v>0</v>
      </c>
      <c r="CQ73" s="161" t="s">
        <v>435</v>
      </c>
      <c r="CT73" s="64"/>
      <c r="CU73" s="1"/>
      <c r="CV73" s="1"/>
      <c r="CW73" s="1"/>
      <c r="CX73" s="1"/>
    </row>
    <row r="74" spans="67:102" ht="12.75" customHeight="1">
      <c r="BO74" s="162" t="s">
        <v>511</v>
      </c>
      <c r="BP74" s="1" t="s">
        <v>621</v>
      </c>
      <c r="BQ74" s="3">
        <v>576</v>
      </c>
      <c r="BR74" s="3">
        <v>15</v>
      </c>
      <c r="BS74" s="3">
        <v>34.5</v>
      </c>
      <c r="BT74" s="3">
        <v>24</v>
      </c>
      <c r="BU74" s="3">
        <f t="shared" si="36"/>
        <v>12420</v>
      </c>
      <c r="BV74" s="126">
        <f t="shared" si="37"/>
        <v>7.1875</v>
      </c>
      <c r="BW74" s="1" t="s">
        <v>436</v>
      </c>
      <c r="BY74" s="169" t="s">
        <v>154</v>
      </c>
      <c r="BZ74" s="1" t="s">
        <v>617</v>
      </c>
      <c r="CA74" s="63">
        <v>1280</v>
      </c>
      <c r="CB74" s="63">
        <v>30</v>
      </c>
      <c r="CC74" s="63">
        <v>84</v>
      </c>
      <c r="CD74" s="63">
        <v>24</v>
      </c>
      <c r="CE74" s="63">
        <f t="shared" si="35"/>
        <v>60480</v>
      </c>
      <c r="CF74" s="126">
        <f t="shared" si="34"/>
        <v>35</v>
      </c>
      <c r="CG74" s="1" t="s">
        <v>434</v>
      </c>
      <c r="CM74" s="172" t="s">
        <v>333</v>
      </c>
      <c r="CN74" s="159" t="s">
        <v>220</v>
      </c>
      <c r="CO74" s="160">
        <v>6</v>
      </c>
      <c r="CP74" s="161">
        <v>0</v>
      </c>
      <c r="CQ74" s="161" t="s">
        <v>435</v>
      </c>
      <c r="CT74" s="64"/>
      <c r="CU74" s="1"/>
      <c r="CV74" s="1"/>
      <c r="CW74" s="1"/>
      <c r="CX74" s="1"/>
    </row>
    <row r="75" spans="67:102" ht="12.75" customHeight="1">
      <c r="BO75" s="162" t="s">
        <v>512</v>
      </c>
      <c r="BP75" s="1" t="s">
        <v>621</v>
      </c>
      <c r="BQ75" s="3">
        <v>600</v>
      </c>
      <c r="BR75" s="3">
        <v>18</v>
      </c>
      <c r="BS75" s="3">
        <v>34.5</v>
      </c>
      <c r="BT75" s="3">
        <v>24</v>
      </c>
      <c r="BU75" s="3">
        <f t="shared" si="36"/>
        <v>14904</v>
      </c>
      <c r="BV75" s="126">
        <f t="shared" si="37"/>
        <v>8.625</v>
      </c>
      <c r="BW75" s="1" t="s">
        <v>436</v>
      </c>
      <c r="BY75" s="169" t="s">
        <v>352</v>
      </c>
      <c r="BZ75" s="1" t="s">
        <v>617</v>
      </c>
      <c r="CA75" s="63">
        <v>1600</v>
      </c>
      <c r="CB75" s="63">
        <v>30</v>
      </c>
      <c r="CC75" s="63">
        <v>90</v>
      </c>
      <c r="CD75" s="63">
        <v>24</v>
      </c>
      <c r="CE75" s="63">
        <f t="shared" si="35"/>
        <v>64800</v>
      </c>
      <c r="CF75" s="126">
        <f t="shared" si="34"/>
        <v>37.5</v>
      </c>
      <c r="CG75" s="1" t="s">
        <v>434</v>
      </c>
      <c r="CM75" s="172" t="s">
        <v>332</v>
      </c>
      <c r="CN75" s="159" t="s">
        <v>221</v>
      </c>
      <c r="CO75" s="160">
        <v>31</v>
      </c>
      <c r="CP75" s="161">
        <v>0</v>
      </c>
      <c r="CQ75" s="161" t="s">
        <v>435</v>
      </c>
      <c r="CU75" s="1"/>
      <c r="CV75" s="1"/>
      <c r="CW75" s="1"/>
      <c r="CX75" s="1"/>
    </row>
    <row r="76" spans="67:102" ht="12.75" customHeight="1">
      <c r="BO76" s="162" t="s">
        <v>513</v>
      </c>
      <c r="BP76" s="1" t="s">
        <v>621</v>
      </c>
      <c r="BQ76" s="3">
        <v>648</v>
      </c>
      <c r="BR76" s="3">
        <v>21</v>
      </c>
      <c r="BS76" s="3">
        <v>34.5</v>
      </c>
      <c r="BT76" s="3">
        <v>24</v>
      </c>
      <c r="BU76" s="3">
        <f t="shared" si="36"/>
        <v>17388</v>
      </c>
      <c r="BV76" s="126">
        <f t="shared" si="37"/>
        <v>10.0625</v>
      </c>
      <c r="BW76" s="1" t="s">
        <v>436</v>
      </c>
      <c r="BY76" s="169" t="s">
        <v>353</v>
      </c>
      <c r="BZ76" s="1" t="s">
        <v>617</v>
      </c>
      <c r="CA76" s="63">
        <v>1600</v>
      </c>
      <c r="CB76" s="63">
        <v>30</v>
      </c>
      <c r="CC76" s="63">
        <v>90</v>
      </c>
      <c r="CD76" s="63">
        <v>24</v>
      </c>
      <c r="CE76" s="63">
        <f t="shared" si="35"/>
        <v>64800</v>
      </c>
      <c r="CF76" s="126">
        <f t="shared" si="34"/>
        <v>37.5</v>
      </c>
      <c r="CG76" s="1" t="s">
        <v>434</v>
      </c>
      <c r="CM76" s="172" t="s">
        <v>731</v>
      </c>
      <c r="CN76" s="159" t="s">
        <v>732</v>
      </c>
      <c r="CO76" s="160">
        <v>20</v>
      </c>
      <c r="CP76" s="161">
        <v>0</v>
      </c>
      <c r="CQ76" s="161" t="s">
        <v>435</v>
      </c>
      <c r="CU76" s="1"/>
      <c r="CV76" s="1"/>
      <c r="CW76" s="1"/>
      <c r="CX76" s="1"/>
    </row>
    <row r="77" spans="67:102" ht="12.75" customHeight="1">
      <c r="BO77" s="162" t="s">
        <v>167</v>
      </c>
      <c r="BP77" s="1" t="s">
        <v>621</v>
      </c>
      <c r="BQ77" s="3">
        <v>700</v>
      </c>
      <c r="BR77" s="3">
        <v>24</v>
      </c>
      <c r="BS77" s="3">
        <v>34.5</v>
      </c>
      <c r="BT77" s="3">
        <v>24</v>
      </c>
      <c r="BU77" s="3">
        <f t="shared" si="36"/>
        <v>19872</v>
      </c>
      <c r="BV77" s="126">
        <f t="shared" si="37"/>
        <v>11.5</v>
      </c>
      <c r="BW77" s="1" t="s">
        <v>436</v>
      </c>
      <c r="BY77" s="169" t="s">
        <v>354</v>
      </c>
      <c r="BZ77" s="1" t="s">
        <v>617</v>
      </c>
      <c r="CA77" s="63">
        <v>1600</v>
      </c>
      <c r="CB77" s="63">
        <v>30</v>
      </c>
      <c r="CC77" s="63">
        <v>90</v>
      </c>
      <c r="CD77" s="63">
        <v>24</v>
      </c>
      <c r="CE77" s="63">
        <f t="shared" si="35"/>
        <v>64800</v>
      </c>
      <c r="CF77" s="126">
        <f t="shared" si="34"/>
        <v>37.5</v>
      </c>
      <c r="CG77" s="1" t="s">
        <v>434</v>
      </c>
      <c r="CM77" s="172" t="s">
        <v>224</v>
      </c>
      <c r="CN77" s="159" t="s">
        <v>15</v>
      </c>
      <c r="CO77" s="160">
        <v>37</v>
      </c>
      <c r="CP77" s="161">
        <v>0</v>
      </c>
      <c r="CQ77" s="161" t="s">
        <v>435</v>
      </c>
      <c r="CU77" s="1"/>
      <c r="CV77" s="1"/>
      <c r="CW77" s="1"/>
      <c r="CX77" s="1"/>
    </row>
    <row r="78" spans="67:95" ht="12.75" customHeight="1">
      <c r="BO78" s="162" t="s">
        <v>514</v>
      </c>
      <c r="BP78" s="1" t="s">
        <v>621</v>
      </c>
      <c r="BQ78" s="3">
        <v>700</v>
      </c>
      <c r="BR78" s="3">
        <v>24</v>
      </c>
      <c r="BS78" s="3">
        <v>34.5</v>
      </c>
      <c r="BT78" s="3">
        <v>24</v>
      </c>
      <c r="BU78" s="3">
        <f t="shared" si="36"/>
        <v>19872</v>
      </c>
      <c r="BV78" s="126">
        <f t="shared" si="37"/>
        <v>11.5</v>
      </c>
      <c r="BW78" s="1" t="s">
        <v>436</v>
      </c>
      <c r="BY78" s="169" t="s">
        <v>155</v>
      </c>
      <c r="BZ78" s="1" t="s">
        <v>617</v>
      </c>
      <c r="CA78" s="63">
        <v>1600</v>
      </c>
      <c r="CB78" s="63">
        <v>30</v>
      </c>
      <c r="CC78" s="63">
        <v>96</v>
      </c>
      <c r="CD78" s="63">
        <v>24</v>
      </c>
      <c r="CE78" s="63">
        <f t="shared" si="35"/>
        <v>69120</v>
      </c>
      <c r="CF78" s="126">
        <f t="shared" si="34"/>
        <v>40</v>
      </c>
      <c r="CG78" s="1" t="s">
        <v>434</v>
      </c>
      <c r="CM78" s="172" t="s">
        <v>225</v>
      </c>
      <c r="CN78" s="159" t="s">
        <v>15</v>
      </c>
      <c r="CO78" s="160">
        <v>30</v>
      </c>
      <c r="CP78" s="161">
        <v>0</v>
      </c>
      <c r="CQ78" s="161" t="s">
        <v>435</v>
      </c>
    </row>
    <row r="79" spans="67:95" ht="12.75" customHeight="1">
      <c r="BO79" s="162" t="s">
        <v>168</v>
      </c>
      <c r="BP79" s="1" t="s">
        <v>621</v>
      </c>
      <c r="BQ79" s="3">
        <v>804</v>
      </c>
      <c r="BR79" s="3">
        <v>27</v>
      </c>
      <c r="BS79" s="3">
        <v>34.5</v>
      </c>
      <c r="BT79" s="3">
        <v>24</v>
      </c>
      <c r="BU79" s="3">
        <f t="shared" si="36"/>
        <v>22356</v>
      </c>
      <c r="BV79" s="126">
        <f t="shared" si="37"/>
        <v>12.9375</v>
      </c>
      <c r="BW79" s="1" t="s">
        <v>436</v>
      </c>
      <c r="BY79" s="169" t="s">
        <v>156</v>
      </c>
      <c r="BZ79" s="1" t="s">
        <v>617</v>
      </c>
      <c r="CA79" s="63">
        <v>1600</v>
      </c>
      <c r="CB79" s="63">
        <v>30</v>
      </c>
      <c r="CC79" s="63">
        <v>96</v>
      </c>
      <c r="CD79" s="63">
        <v>24</v>
      </c>
      <c r="CE79" s="63">
        <f t="shared" si="35"/>
        <v>69120</v>
      </c>
      <c r="CF79" s="126">
        <f t="shared" si="34"/>
        <v>40</v>
      </c>
      <c r="CG79" s="1" t="s">
        <v>434</v>
      </c>
      <c r="CM79" s="173" t="s">
        <v>226</v>
      </c>
      <c r="CN79" s="159" t="s">
        <v>16</v>
      </c>
      <c r="CO79" s="160">
        <v>25</v>
      </c>
      <c r="CP79" s="161">
        <v>0</v>
      </c>
      <c r="CQ79" s="161" t="s">
        <v>435</v>
      </c>
    </row>
    <row r="80" spans="67:95" ht="12.75" customHeight="1">
      <c r="BO80" s="162" t="s">
        <v>169</v>
      </c>
      <c r="BP80" s="1" t="s">
        <v>621</v>
      </c>
      <c r="BQ80" s="3">
        <v>844</v>
      </c>
      <c r="BR80" s="3">
        <v>30</v>
      </c>
      <c r="BS80" s="3">
        <v>34.5</v>
      </c>
      <c r="BT80" s="3">
        <v>24</v>
      </c>
      <c r="BU80" s="3">
        <f t="shared" si="36"/>
        <v>24840</v>
      </c>
      <c r="BV80" s="126">
        <f t="shared" si="37"/>
        <v>14.375</v>
      </c>
      <c r="BW80" s="1" t="s">
        <v>436</v>
      </c>
      <c r="BY80" s="169" t="s">
        <v>157</v>
      </c>
      <c r="BZ80" s="1" t="s">
        <v>617</v>
      </c>
      <c r="CA80" s="63">
        <v>1600</v>
      </c>
      <c r="CB80" s="63">
        <v>30</v>
      </c>
      <c r="CC80" s="63">
        <v>96</v>
      </c>
      <c r="CD80" s="63">
        <v>24</v>
      </c>
      <c r="CE80" s="63">
        <f t="shared" si="35"/>
        <v>69120</v>
      </c>
      <c r="CF80" s="126">
        <f t="shared" si="34"/>
        <v>40</v>
      </c>
      <c r="CG80" s="1" t="s">
        <v>434</v>
      </c>
      <c r="CM80" s="173" t="s">
        <v>227</v>
      </c>
      <c r="CN80" s="159" t="s">
        <v>16</v>
      </c>
      <c r="CO80" s="160">
        <v>30</v>
      </c>
      <c r="CP80" s="161">
        <v>0</v>
      </c>
      <c r="CQ80" s="161" t="s">
        <v>435</v>
      </c>
    </row>
    <row r="81" spans="67:98" ht="12.75" customHeight="1">
      <c r="BO81" s="162" t="s">
        <v>170</v>
      </c>
      <c r="BP81" s="1" t="s">
        <v>621</v>
      </c>
      <c r="BQ81" s="3">
        <v>884</v>
      </c>
      <c r="BR81" s="3">
        <v>33</v>
      </c>
      <c r="BS81" s="3">
        <v>34.5</v>
      </c>
      <c r="BT81" s="3">
        <v>24</v>
      </c>
      <c r="BU81" s="3">
        <f t="shared" si="36"/>
        <v>27324</v>
      </c>
      <c r="BV81" s="126">
        <f t="shared" si="37"/>
        <v>15.8125</v>
      </c>
      <c r="BW81" s="1" t="s">
        <v>436</v>
      </c>
      <c r="BY81" s="169" t="s">
        <v>158</v>
      </c>
      <c r="BZ81" s="1" t="s">
        <v>617</v>
      </c>
      <c r="CA81" s="63">
        <v>1360</v>
      </c>
      <c r="CB81" s="63">
        <v>33</v>
      </c>
      <c r="CC81" s="63">
        <v>84</v>
      </c>
      <c r="CD81" s="63">
        <v>24</v>
      </c>
      <c r="CE81" s="63">
        <f t="shared" si="35"/>
        <v>66528</v>
      </c>
      <c r="CF81" s="126">
        <f t="shared" si="34"/>
        <v>38.5</v>
      </c>
      <c r="CG81" s="1" t="s">
        <v>434</v>
      </c>
      <c r="CM81" s="173" t="s">
        <v>228</v>
      </c>
      <c r="CN81" s="159" t="s">
        <v>17</v>
      </c>
      <c r="CO81" s="160">
        <v>25</v>
      </c>
      <c r="CP81" s="161">
        <v>0</v>
      </c>
      <c r="CQ81" s="161" t="s">
        <v>435</v>
      </c>
      <c r="CT81" s="64"/>
    </row>
    <row r="82" spans="67:98" ht="12.75" customHeight="1">
      <c r="BO82" s="162" t="s">
        <v>171</v>
      </c>
      <c r="BP82" s="1" t="s">
        <v>621</v>
      </c>
      <c r="BQ82" s="3">
        <v>924</v>
      </c>
      <c r="BR82" s="3">
        <v>36</v>
      </c>
      <c r="BS82" s="3">
        <v>34.5</v>
      </c>
      <c r="BT82" s="3">
        <v>24</v>
      </c>
      <c r="BU82" s="3">
        <f t="shared" si="36"/>
        <v>29808</v>
      </c>
      <c r="BV82" s="126">
        <f t="shared" si="37"/>
        <v>17.25</v>
      </c>
      <c r="BW82" s="1" t="s">
        <v>436</v>
      </c>
      <c r="BY82" s="169" t="s">
        <v>159</v>
      </c>
      <c r="BZ82" s="1" t="s">
        <v>617</v>
      </c>
      <c r="CA82" s="63">
        <v>1360</v>
      </c>
      <c r="CB82" s="63">
        <v>33</v>
      </c>
      <c r="CC82" s="63">
        <v>84</v>
      </c>
      <c r="CD82" s="63">
        <v>24</v>
      </c>
      <c r="CE82" s="63">
        <f t="shared" si="35"/>
        <v>66528</v>
      </c>
      <c r="CF82" s="126">
        <f t="shared" si="34"/>
        <v>38.5</v>
      </c>
      <c r="CG82" s="1" t="s">
        <v>434</v>
      </c>
      <c r="CM82" s="173" t="s">
        <v>229</v>
      </c>
      <c r="CN82" s="159" t="s">
        <v>17</v>
      </c>
      <c r="CO82" s="160">
        <v>25</v>
      </c>
      <c r="CP82" s="161">
        <v>0</v>
      </c>
      <c r="CQ82" s="161" t="s">
        <v>435</v>
      </c>
      <c r="CT82" s="64"/>
    </row>
    <row r="83" spans="67:99" ht="12.75" customHeight="1">
      <c r="BO83" s="162" t="s">
        <v>348</v>
      </c>
      <c r="BP83" s="1" t="s">
        <v>621</v>
      </c>
      <c r="BQ83" s="3">
        <v>766</v>
      </c>
      <c r="BR83" s="3">
        <v>39</v>
      </c>
      <c r="BS83" s="3">
        <v>34.5</v>
      </c>
      <c r="BT83" s="3">
        <v>24</v>
      </c>
      <c r="BU83" s="3">
        <f t="shared" si="36"/>
        <v>32292</v>
      </c>
      <c r="BV83" s="126">
        <f t="shared" si="37"/>
        <v>18.6875</v>
      </c>
      <c r="BW83" s="1" t="s">
        <v>436</v>
      </c>
      <c r="BY83" s="169" t="s">
        <v>160</v>
      </c>
      <c r="BZ83" s="1" t="s">
        <v>617</v>
      </c>
      <c r="CA83" s="63">
        <v>1360</v>
      </c>
      <c r="CB83" s="63">
        <v>33</v>
      </c>
      <c r="CC83" s="63">
        <v>84</v>
      </c>
      <c r="CD83" s="63">
        <v>24</v>
      </c>
      <c r="CE83" s="63">
        <f t="shared" si="35"/>
        <v>66528</v>
      </c>
      <c r="CF83" s="126">
        <f t="shared" si="34"/>
        <v>38.5</v>
      </c>
      <c r="CG83" s="1" t="s">
        <v>434</v>
      </c>
      <c r="CM83" s="173" t="s">
        <v>230</v>
      </c>
      <c r="CN83" s="159" t="s">
        <v>16</v>
      </c>
      <c r="CO83" s="160">
        <v>30</v>
      </c>
      <c r="CP83" s="161">
        <v>0</v>
      </c>
      <c r="CQ83" s="161" t="s">
        <v>435</v>
      </c>
      <c r="CT83" s="64"/>
      <c r="CU83" s="65"/>
    </row>
    <row r="84" spans="67:99" ht="12.75" customHeight="1">
      <c r="BO84" s="162" t="s">
        <v>175</v>
      </c>
      <c r="BP84" s="44" t="s">
        <v>517</v>
      </c>
      <c r="BQ84" s="3">
        <v>660</v>
      </c>
      <c r="BR84" s="3">
        <v>30</v>
      </c>
      <c r="BS84" s="3">
        <v>34.5</v>
      </c>
      <c r="BT84" s="3">
        <v>24</v>
      </c>
      <c r="BU84" s="3">
        <f t="shared" si="36"/>
        <v>24840</v>
      </c>
      <c r="BV84" s="126">
        <f t="shared" si="37"/>
        <v>14.375</v>
      </c>
      <c r="BW84" s="1" t="s">
        <v>436</v>
      </c>
      <c r="BY84" s="169" t="s">
        <v>358</v>
      </c>
      <c r="BZ84" s="1" t="s">
        <v>617</v>
      </c>
      <c r="CA84" s="63">
        <v>1700</v>
      </c>
      <c r="CB84" s="63">
        <v>33</v>
      </c>
      <c r="CC84" s="63">
        <v>90</v>
      </c>
      <c r="CD84" s="63">
        <v>24</v>
      </c>
      <c r="CE84" s="63">
        <f t="shared" si="35"/>
        <v>71280</v>
      </c>
      <c r="CF84" s="126">
        <f t="shared" si="34"/>
        <v>41.25</v>
      </c>
      <c r="CG84" s="1" t="s">
        <v>434</v>
      </c>
      <c r="CM84" s="173" t="s">
        <v>232</v>
      </c>
      <c r="CN84" s="159" t="s">
        <v>16</v>
      </c>
      <c r="CO84" s="160">
        <v>25</v>
      </c>
      <c r="CP84" s="161">
        <v>0</v>
      </c>
      <c r="CQ84" s="161" t="s">
        <v>435</v>
      </c>
      <c r="CT84" s="64"/>
      <c r="CU84" s="66"/>
    </row>
    <row r="85" spans="67:95" ht="12.75" customHeight="1">
      <c r="BO85" s="162" t="s">
        <v>176</v>
      </c>
      <c r="BP85" s="44" t="s">
        <v>517</v>
      </c>
      <c r="BQ85" s="3">
        <v>686</v>
      </c>
      <c r="BR85" s="3">
        <v>33</v>
      </c>
      <c r="BS85" s="3">
        <v>34.5</v>
      </c>
      <c r="BT85" s="3">
        <v>24</v>
      </c>
      <c r="BU85" s="3">
        <f t="shared" si="36"/>
        <v>27324</v>
      </c>
      <c r="BV85" s="126">
        <f t="shared" si="37"/>
        <v>15.8125</v>
      </c>
      <c r="BW85" s="1" t="s">
        <v>436</v>
      </c>
      <c r="BY85" s="169" t="s">
        <v>359</v>
      </c>
      <c r="BZ85" s="1" t="s">
        <v>617</v>
      </c>
      <c r="CA85" s="63">
        <v>1700</v>
      </c>
      <c r="CB85" s="63">
        <v>33</v>
      </c>
      <c r="CC85" s="63">
        <v>90</v>
      </c>
      <c r="CD85" s="63">
        <v>24</v>
      </c>
      <c r="CE85" s="63">
        <f t="shared" si="35"/>
        <v>71280</v>
      </c>
      <c r="CF85" s="126">
        <f t="shared" si="34"/>
        <v>41.25</v>
      </c>
      <c r="CG85" s="1" t="s">
        <v>434</v>
      </c>
      <c r="CM85" s="173" t="s">
        <v>233</v>
      </c>
      <c r="CN85" s="159" t="s">
        <v>17</v>
      </c>
      <c r="CO85" s="160">
        <v>30</v>
      </c>
      <c r="CP85" s="161">
        <v>0</v>
      </c>
      <c r="CQ85" s="161" t="s">
        <v>435</v>
      </c>
    </row>
    <row r="86" spans="67:95" ht="12.75" customHeight="1">
      <c r="BO86" s="162" t="s">
        <v>177</v>
      </c>
      <c r="BP86" s="44" t="s">
        <v>517</v>
      </c>
      <c r="BQ86" s="3">
        <v>712</v>
      </c>
      <c r="BR86" s="3">
        <v>36</v>
      </c>
      <c r="BS86" s="3">
        <v>34.5</v>
      </c>
      <c r="BT86" s="3">
        <v>24</v>
      </c>
      <c r="BU86" s="3">
        <f t="shared" si="36"/>
        <v>29808</v>
      </c>
      <c r="BV86" s="126">
        <f t="shared" si="37"/>
        <v>17.25</v>
      </c>
      <c r="BW86" s="1" t="s">
        <v>436</v>
      </c>
      <c r="BY86" s="169" t="s">
        <v>360</v>
      </c>
      <c r="BZ86" s="1" t="s">
        <v>617</v>
      </c>
      <c r="CA86" s="63">
        <v>1700</v>
      </c>
      <c r="CB86" s="63">
        <v>33</v>
      </c>
      <c r="CC86" s="63">
        <v>90</v>
      </c>
      <c r="CD86" s="63">
        <v>24</v>
      </c>
      <c r="CE86" s="63">
        <f t="shared" si="35"/>
        <v>71280</v>
      </c>
      <c r="CF86" s="126">
        <f t="shared" si="34"/>
        <v>41.25</v>
      </c>
      <c r="CG86" s="1" t="s">
        <v>434</v>
      </c>
      <c r="CM86" s="173" t="s">
        <v>234</v>
      </c>
      <c r="CN86" s="159" t="s">
        <v>17</v>
      </c>
      <c r="CO86" s="160">
        <v>25</v>
      </c>
      <c r="CP86" s="161">
        <v>0</v>
      </c>
      <c r="CQ86" s="161" t="s">
        <v>435</v>
      </c>
    </row>
    <row r="87" spans="67:95" ht="12.75" customHeight="1">
      <c r="BO87" s="162" t="s">
        <v>185</v>
      </c>
      <c r="BP87" s="44" t="s">
        <v>41</v>
      </c>
      <c r="BQ87" s="3">
        <v>496</v>
      </c>
      <c r="BR87" s="3">
        <v>27</v>
      </c>
      <c r="BS87" s="3">
        <v>34.5</v>
      </c>
      <c r="BT87" s="3">
        <v>24</v>
      </c>
      <c r="BU87" s="3">
        <f t="shared" si="36"/>
        <v>22356</v>
      </c>
      <c r="BV87" s="126">
        <f t="shared" si="37"/>
        <v>12.9375</v>
      </c>
      <c r="BW87" s="1" t="s">
        <v>436</v>
      </c>
      <c r="BY87" s="169" t="s">
        <v>196</v>
      </c>
      <c r="BZ87" s="1" t="s">
        <v>617</v>
      </c>
      <c r="CA87" s="63">
        <v>1700</v>
      </c>
      <c r="CB87" s="63">
        <v>33</v>
      </c>
      <c r="CC87" s="63">
        <v>96</v>
      </c>
      <c r="CD87" s="63">
        <v>24</v>
      </c>
      <c r="CE87" s="63">
        <f t="shared" si="35"/>
        <v>76032</v>
      </c>
      <c r="CF87" s="126">
        <f t="shared" si="34"/>
        <v>44</v>
      </c>
      <c r="CG87" s="1" t="s">
        <v>434</v>
      </c>
      <c r="CM87" s="173" t="s">
        <v>235</v>
      </c>
      <c r="CN87" s="159" t="s">
        <v>16</v>
      </c>
      <c r="CO87" s="160">
        <v>45</v>
      </c>
      <c r="CP87" s="161">
        <v>0</v>
      </c>
      <c r="CQ87" s="161" t="s">
        <v>435</v>
      </c>
    </row>
    <row r="88" spans="67:99" ht="12.75" customHeight="1">
      <c r="BO88" s="162" t="s">
        <v>186</v>
      </c>
      <c r="BP88" s="44" t="s">
        <v>41</v>
      </c>
      <c r="BQ88" s="3">
        <v>512</v>
      </c>
      <c r="BR88" s="3">
        <v>33</v>
      </c>
      <c r="BS88" s="3">
        <v>34.5</v>
      </c>
      <c r="BT88" s="3">
        <v>24</v>
      </c>
      <c r="BU88" s="3">
        <f t="shared" si="36"/>
        <v>27324</v>
      </c>
      <c r="BV88" s="126">
        <f t="shared" si="37"/>
        <v>15.8125</v>
      </c>
      <c r="BW88" s="1" t="s">
        <v>436</v>
      </c>
      <c r="BY88" s="169" t="s">
        <v>161</v>
      </c>
      <c r="BZ88" s="1" t="s">
        <v>617</v>
      </c>
      <c r="CA88" s="63">
        <v>1700</v>
      </c>
      <c r="CB88" s="63">
        <v>33</v>
      </c>
      <c r="CC88" s="63">
        <v>96</v>
      </c>
      <c r="CD88" s="63">
        <v>24</v>
      </c>
      <c r="CE88" s="63">
        <f t="shared" si="35"/>
        <v>76032</v>
      </c>
      <c r="CF88" s="126">
        <f t="shared" si="34"/>
        <v>44</v>
      </c>
      <c r="CG88" s="1" t="s">
        <v>434</v>
      </c>
      <c r="CM88" s="173" t="s">
        <v>236</v>
      </c>
      <c r="CN88" s="159" t="s">
        <v>16</v>
      </c>
      <c r="CO88" s="160">
        <v>37</v>
      </c>
      <c r="CP88" s="161">
        <v>0</v>
      </c>
      <c r="CQ88" s="161" t="s">
        <v>435</v>
      </c>
      <c r="CU88" s="66"/>
    </row>
    <row r="89" spans="67:95" ht="12.75" customHeight="1">
      <c r="BO89" s="162" t="s">
        <v>187</v>
      </c>
      <c r="BP89" s="44" t="s">
        <v>41</v>
      </c>
      <c r="BQ89" s="3">
        <v>528</v>
      </c>
      <c r="BR89" s="3">
        <v>39</v>
      </c>
      <c r="BS89" s="3">
        <v>34.5</v>
      </c>
      <c r="BT89" s="3">
        <v>24</v>
      </c>
      <c r="BU89" s="3">
        <f t="shared" si="36"/>
        <v>32292</v>
      </c>
      <c r="BV89" s="126">
        <f t="shared" si="37"/>
        <v>18.6875</v>
      </c>
      <c r="BW89" s="1" t="s">
        <v>436</v>
      </c>
      <c r="BY89" s="169" t="s">
        <v>162</v>
      </c>
      <c r="BZ89" s="1" t="s">
        <v>617</v>
      </c>
      <c r="CA89" s="63">
        <v>1700</v>
      </c>
      <c r="CB89" s="63">
        <v>33</v>
      </c>
      <c r="CC89" s="63">
        <v>96</v>
      </c>
      <c r="CD89" s="63">
        <v>24</v>
      </c>
      <c r="CE89" s="63">
        <f t="shared" si="35"/>
        <v>76032</v>
      </c>
      <c r="CF89" s="126">
        <f t="shared" si="34"/>
        <v>44</v>
      </c>
      <c r="CG89" s="1" t="s">
        <v>434</v>
      </c>
      <c r="CM89" s="173" t="s">
        <v>237</v>
      </c>
      <c r="CN89" s="159" t="s">
        <v>17</v>
      </c>
      <c r="CO89" s="160">
        <v>45</v>
      </c>
      <c r="CP89" s="161">
        <v>0</v>
      </c>
      <c r="CQ89" s="161" t="s">
        <v>435</v>
      </c>
    </row>
    <row r="90" spans="67:95" ht="12.75" customHeight="1">
      <c r="BO90" s="162" t="s">
        <v>728</v>
      </c>
      <c r="BP90" s="44" t="s">
        <v>41</v>
      </c>
      <c r="BQ90" s="3">
        <v>552</v>
      </c>
      <c r="BR90" s="3">
        <v>45</v>
      </c>
      <c r="BS90" s="3">
        <v>34.5</v>
      </c>
      <c r="BT90" s="3">
        <v>24</v>
      </c>
      <c r="BU90" s="3">
        <f t="shared" si="36"/>
        <v>37260</v>
      </c>
      <c r="BV90" s="126">
        <f t="shared" si="37"/>
        <v>21.5625</v>
      </c>
      <c r="BW90" s="1" t="s">
        <v>436</v>
      </c>
      <c r="BY90" s="169" t="s">
        <v>586</v>
      </c>
      <c r="BZ90" s="1" t="s">
        <v>585</v>
      </c>
      <c r="CA90" s="63">
        <v>720</v>
      </c>
      <c r="CB90" s="63">
        <v>12</v>
      </c>
      <c r="CC90" s="63">
        <v>84</v>
      </c>
      <c r="CD90" s="63">
        <v>12</v>
      </c>
      <c r="CE90" s="63">
        <f aca="true" t="shared" si="38" ref="CE90:CE121">CB90*CC90*CD90</f>
        <v>12096</v>
      </c>
      <c r="CF90" s="126">
        <f aca="true" t="shared" si="39" ref="CF90:CF121">CE90/1728</f>
        <v>7</v>
      </c>
      <c r="CG90" s="1" t="s">
        <v>434</v>
      </c>
      <c r="CM90" s="173" t="s">
        <v>238</v>
      </c>
      <c r="CN90" s="159" t="s">
        <v>17</v>
      </c>
      <c r="CO90" s="160">
        <v>37</v>
      </c>
      <c r="CP90" s="161">
        <v>0</v>
      </c>
      <c r="CQ90" s="161" t="s">
        <v>435</v>
      </c>
    </row>
    <row r="91" spans="67:95" ht="12.75" customHeight="1">
      <c r="BO91" s="162" t="s">
        <v>188</v>
      </c>
      <c r="BP91" s="44" t="s">
        <v>41</v>
      </c>
      <c r="BQ91" s="3">
        <v>576</v>
      </c>
      <c r="BR91" s="3">
        <v>51</v>
      </c>
      <c r="BS91" s="3">
        <v>34.5</v>
      </c>
      <c r="BT91" s="3">
        <v>24</v>
      </c>
      <c r="BU91" s="3">
        <f t="shared" si="36"/>
        <v>42228</v>
      </c>
      <c r="BV91" s="126">
        <f t="shared" si="37"/>
        <v>24.4375</v>
      </c>
      <c r="BW91" s="1" t="s">
        <v>436</v>
      </c>
      <c r="BY91" s="169" t="s">
        <v>730</v>
      </c>
      <c r="BZ91" s="1" t="s">
        <v>585</v>
      </c>
      <c r="CA91" s="63">
        <v>920</v>
      </c>
      <c r="CB91" s="63">
        <v>12</v>
      </c>
      <c r="CC91" s="63">
        <v>96</v>
      </c>
      <c r="CD91" s="63">
        <v>12</v>
      </c>
      <c r="CE91" s="63">
        <f t="shared" si="38"/>
        <v>13824</v>
      </c>
      <c r="CF91" s="126">
        <f t="shared" si="39"/>
        <v>8</v>
      </c>
      <c r="CG91" s="1" t="s">
        <v>434</v>
      </c>
      <c r="CM91" s="173" t="s">
        <v>239</v>
      </c>
      <c r="CN91" s="159" t="s">
        <v>16</v>
      </c>
      <c r="CO91" s="160">
        <v>45</v>
      </c>
      <c r="CP91" s="161">
        <v>0</v>
      </c>
      <c r="CQ91" s="161" t="s">
        <v>435</v>
      </c>
    </row>
    <row r="92" spans="67:98" ht="12.75" customHeight="1">
      <c r="BO92" s="162" t="s">
        <v>515</v>
      </c>
      <c r="BP92" s="1" t="s">
        <v>621</v>
      </c>
      <c r="BQ92" s="3">
        <v>376</v>
      </c>
      <c r="BR92" s="3">
        <v>24</v>
      </c>
      <c r="BS92" s="3">
        <v>34.5</v>
      </c>
      <c r="BT92" s="3">
        <v>24</v>
      </c>
      <c r="BU92" s="3">
        <f t="shared" si="36"/>
        <v>19872</v>
      </c>
      <c r="BV92" s="126">
        <f t="shared" si="37"/>
        <v>11.5</v>
      </c>
      <c r="BW92" s="1" t="s">
        <v>436</v>
      </c>
      <c r="BY92" s="169" t="s">
        <v>685</v>
      </c>
      <c r="BZ92" s="1" t="s">
        <v>585</v>
      </c>
      <c r="CA92" s="63">
        <v>920</v>
      </c>
      <c r="CB92" s="63">
        <v>12</v>
      </c>
      <c r="CC92" s="63">
        <v>96</v>
      </c>
      <c r="CD92" s="63">
        <v>12</v>
      </c>
      <c r="CE92" s="63">
        <f t="shared" si="38"/>
        <v>13824</v>
      </c>
      <c r="CF92" s="126">
        <f t="shared" si="39"/>
        <v>8</v>
      </c>
      <c r="CG92" s="1" t="s">
        <v>434</v>
      </c>
      <c r="CM92" s="173" t="s">
        <v>240</v>
      </c>
      <c r="CN92" s="159" t="s">
        <v>16</v>
      </c>
      <c r="CO92" s="160">
        <v>37</v>
      </c>
      <c r="CP92" s="161">
        <v>0</v>
      </c>
      <c r="CQ92" s="161" t="s">
        <v>435</v>
      </c>
      <c r="CT92" s="64"/>
    </row>
    <row r="93" spans="67:98" ht="12.75" customHeight="1">
      <c r="BO93" s="162" t="s">
        <v>516</v>
      </c>
      <c r="BP93" s="1" t="s">
        <v>621</v>
      </c>
      <c r="BQ93" s="3">
        <v>368</v>
      </c>
      <c r="BR93" s="3">
        <v>24</v>
      </c>
      <c r="BS93" s="3">
        <v>34.5</v>
      </c>
      <c r="BT93" s="3">
        <v>24</v>
      </c>
      <c r="BU93" s="3">
        <f t="shared" si="36"/>
        <v>19872</v>
      </c>
      <c r="BV93" s="126">
        <f t="shared" si="37"/>
        <v>11.5</v>
      </c>
      <c r="BW93" s="1" t="s">
        <v>436</v>
      </c>
      <c r="BY93" s="169" t="s">
        <v>587</v>
      </c>
      <c r="BZ93" s="1" t="s">
        <v>585</v>
      </c>
      <c r="CA93" s="63">
        <v>800</v>
      </c>
      <c r="CB93" s="63">
        <v>12</v>
      </c>
      <c r="CC93" s="63">
        <v>84</v>
      </c>
      <c r="CD93" s="63">
        <v>21</v>
      </c>
      <c r="CE93" s="63">
        <f t="shared" si="38"/>
        <v>21168</v>
      </c>
      <c r="CF93" s="126">
        <f t="shared" si="39"/>
        <v>12.25</v>
      </c>
      <c r="CG93" s="1" t="s">
        <v>434</v>
      </c>
      <c r="CM93" s="173" t="s">
        <v>241</v>
      </c>
      <c r="CN93" s="159" t="s">
        <v>17</v>
      </c>
      <c r="CO93" s="160">
        <v>45</v>
      </c>
      <c r="CP93" s="161">
        <v>0</v>
      </c>
      <c r="CQ93" s="161" t="s">
        <v>435</v>
      </c>
      <c r="CT93" s="64"/>
    </row>
    <row r="94" spans="67:98" ht="12.75" customHeight="1">
      <c r="BO94" s="162" t="s">
        <v>207</v>
      </c>
      <c r="BP94" s="1" t="s">
        <v>621</v>
      </c>
      <c r="BQ94" s="3">
        <v>384</v>
      </c>
      <c r="BR94" s="3">
        <v>27</v>
      </c>
      <c r="BS94" s="3">
        <v>34.5</v>
      </c>
      <c r="BT94" s="3">
        <v>24</v>
      </c>
      <c r="BU94" s="3">
        <f t="shared" si="36"/>
        <v>22356</v>
      </c>
      <c r="BV94" s="126">
        <f t="shared" si="37"/>
        <v>12.9375</v>
      </c>
      <c r="BW94" s="1" t="s">
        <v>436</v>
      </c>
      <c r="BY94" s="169" t="s">
        <v>588</v>
      </c>
      <c r="BZ94" s="1" t="s">
        <v>585</v>
      </c>
      <c r="CA94" s="63">
        <v>800</v>
      </c>
      <c r="CB94" s="63">
        <v>12</v>
      </c>
      <c r="CC94" s="63">
        <v>84</v>
      </c>
      <c r="CD94" s="63">
        <v>24</v>
      </c>
      <c r="CE94" s="63">
        <f t="shared" si="38"/>
        <v>24192</v>
      </c>
      <c r="CF94" s="126">
        <f t="shared" si="39"/>
        <v>14</v>
      </c>
      <c r="CG94" s="1" t="s">
        <v>434</v>
      </c>
      <c r="CM94" s="173" t="s">
        <v>242</v>
      </c>
      <c r="CN94" s="159" t="s">
        <v>17</v>
      </c>
      <c r="CO94" s="160">
        <v>37</v>
      </c>
      <c r="CP94" s="161">
        <v>0</v>
      </c>
      <c r="CQ94" s="161" t="s">
        <v>435</v>
      </c>
      <c r="CT94" s="64"/>
    </row>
    <row r="95" spans="67:98" ht="12.75" customHeight="1">
      <c r="BO95" s="162" t="s">
        <v>208</v>
      </c>
      <c r="BP95" s="1" t="s">
        <v>621</v>
      </c>
      <c r="BQ95" s="3">
        <v>400</v>
      </c>
      <c r="BR95" s="3">
        <v>30</v>
      </c>
      <c r="BS95" s="3">
        <v>34.5</v>
      </c>
      <c r="BT95" s="3">
        <v>24</v>
      </c>
      <c r="BU95" s="3">
        <f t="shared" si="36"/>
        <v>24840</v>
      </c>
      <c r="BV95" s="126">
        <f t="shared" si="37"/>
        <v>14.375</v>
      </c>
      <c r="BW95" s="1" t="s">
        <v>436</v>
      </c>
      <c r="BY95" s="169" t="s">
        <v>589</v>
      </c>
      <c r="BZ95" s="1" t="s">
        <v>585</v>
      </c>
      <c r="CA95" s="63">
        <v>1000</v>
      </c>
      <c r="CB95" s="63">
        <v>12</v>
      </c>
      <c r="CC95" s="63">
        <v>90</v>
      </c>
      <c r="CD95" s="63">
        <v>24</v>
      </c>
      <c r="CE95" s="63">
        <f t="shared" si="38"/>
        <v>25920</v>
      </c>
      <c r="CF95" s="126">
        <f t="shared" si="39"/>
        <v>15</v>
      </c>
      <c r="CG95" s="1" t="s">
        <v>434</v>
      </c>
      <c r="CM95" s="173" t="s">
        <v>704</v>
      </c>
      <c r="CN95" s="159" t="s">
        <v>16</v>
      </c>
      <c r="CO95" s="160">
        <v>37</v>
      </c>
      <c r="CP95" s="161">
        <v>0</v>
      </c>
      <c r="CQ95" s="161" t="s">
        <v>435</v>
      </c>
      <c r="CT95" s="64"/>
    </row>
    <row r="96" spans="67:98" ht="12.75" customHeight="1">
      <c r="BO96" s="162" t="s">
        <v>209</v>
      </c>
      <c r="BP96" s="1" t="s">
        <v>621</v>
      </c>
      <c r="BQ96" s="3">
        <v>416</v>
      </c>
      <c r="BR96" s="3">
        <v>33</v>
      </c>
      <c r="BS96" s="3">
        <v>34.5</v>
      </c>
      <c r="BT96" s="3">
        <v>24</v>
      </c>
      <c r="BU96" s="3">
        <f t="shared" si="36"/>
        <v>27324</v>
      </c>
      <c r="BV96" s="126">
        <f t="shared" si="37"/>
        <v>15.8125</v>
      </c>
      <c r="BW96" s="1" t="s">
        <v>436</v>
      </c>
      <c r="BY96" s="169" t="s">
        <v>590</v>
      </c>
      <c r="BZ96" s="1" t="s">
        <v>585</v>
      </c>
      <c r="CA96" s="63">
        <v>1000</v>
      </c>
      <c r="CB96" s="63">
        <v>12</v>
      </c>
      <c r="CC96" s="63">
        <v>96</v>
      </c>
      <c r="CD96" s="63">
        <v>24</v>
      </c>
      <c r="CE96" s="63">
        <f t="shared" si="38"/>
        <v>27648</v>
      </c>
      <c r="CF96" s="126">
        <f t="shared" si="39"/>
        <v>16</v>
      </c>
      <c r="CG96" s="1" t="s">
        <v>434</v>
      </c>
      <c r="CM96" s="173" t="s">
        <v>243</v>
      </c>
      <c r="CN96" s="159" t="s">
        <v>17</v>
      </c>
      <c r="CO96" s="160">
        <v>37</v>
      </c>
      <c r="CP96" s="161">
        <v>0</v>
      </c>
      <c r="CQ96" s="161" t="s">
        <v>435</v>
      </c>
      <c r="CT96" s="64"/>
    </row>
    <row r="97" spans="67:98" ht="12.75" customHeight="1">
      <c r="BO97" s="162" t="s">
        <v>210</v>
      </c>
      <c r="BP97" s="1" t="s">
        <v>621</v>
      </c>
      <c r="BQ97" s="3">
        <v>432</v>
      </c>
      <c r="BR97" s="3">
        <v>36</v>
      </c>
      <c r="BS97" s="3">
        <v>34.5</v>
      </c>
      <c r="BT97" s="3">
        <v>24</v>
      </c>
      <c r="BU97" s="3">
        <f t="shared" si="36"/>
        <v>29808</v>
      </c>
      <c r="BV97" s="126">
        <f t="shared" si="37"/>
        <v>17.25</v>
      </c>
      <c r="BW97" s="1" t="s">
        <v>436</v>
      </c>
      <c r="BY97" s="169" t="s">
        <v>591</v>
      </c>
      <c r="BZ97" s="1" t="s">
        <v>585</v>
      </c>
      <c r="CA97" s="63">
        <v>736</v>
      </c>
      <c r="CB97" s="63">
        <v>15</v>
      </c>
      <c r="CC97" s="63">
        <v>84</v>
      </c>
      <c r="CD97" s="63">
        <v>12</v>
      </c>
      <c r="CE97" s="63">
        <f t="shared" si="38"/>
        <v>15120</v>
      </c>
      <c r="CF97" s="126">
        <f t="shared" si="39"/>
        <v>8.75</v>
      </c>
      <c r="CG97" s="1" t="s">
        <v>434</v>
      </c>
      <c r="CM97" s="172" t="s">
        <v>264</v>
      </c>
      <c r="CN97" s="159" t="s">
        <v>265</v>
      </c>
      <c r="CO97" s="160">
        <v>56</v>
      </c>
      <c r="CP97" s="161">
        <v>0</v>
      </c>
      <c r="CQ97" s="161" t="s">
        <v>435</v>
      </c>
      <c r="CT97" s="64"/>
    </row>
    <row r="98" spans="67:98" ht="12.75" customHeight="1">
      <c r="BO98" s="162" t="s">
        <v>211</v>
      </c>
      <c r="BP98" s="1" t="s">
        <v>621</v>
      </c>
      <c r="BQ98" s="3">
        <v>456</v>
      </c>
      <c r="BR98" s="3">
        <v>39</v>
      </c>
      <c r="BS98" s="3">
        <v>34.5</v>
      </c>
      <c r="BT98" s="3">
        <v>24</v>
      </c>
      <c r="BU98" s="3">
        <f t="shared" si="36"/>
        <v>32292</v>
      </c>
      <c r="BV98" s="126">
        <f t="shared" si="37"/>
        <v>18.6875</v>
      </c>
      <c r="BW98" s="1" t="s">
        <v>436</v>
      </c>
      <c r="BY98" s="169" t="s">
        <v>592</v>
      </c>
      <c r="BZ98" s="1" t="s">
        <v>585</v>
      </c>
      <c r="CA98" s="63">
        <v>920</v>
      </c>
      <c r="CB98" s="63">
        <v>15</v>
      </c>
      <c r="CC98" s="63">
        <v>90</v>
      </c>
      <c r="CD98" s="63">
        <v>12</v>
      </c>
      <c r="CE98" s="63">
        <f t="shared" si="38"/>
        <v>16200</v>
      </c>
      <c r="CF98" s="126">
        <f t="shared" si="39"/>
        <v>9.375</v>
      </c>
      <c r="CG98" s="1" t="s">
        <v>434</v>
      </c>
      <c r="CM98" s="172" t="s">
        <v>266</v>
      </c>
      <c r="CN98" s="159" t="s">
        <v>265</v>
      </c>
      <c r="CO98" s="160">
        <v>56</v>
      </c>
      <c r="CP98" s="161">
        <v>0</v>
      </c>
      <c r="CQ98" s="161" t="s">
        <v>435</v>
      </c>
      <c r="CT98" s="64"/>
    </row>
    <row r="99" spans="67:98" ht="12.75" customHeight="1">
      <c r="BO99" s="162" t="s">
        <v>212</v>
      </c>
      <c r="BP99" s="1" t="s">
        <v>621</v>
      </c>
      <c r="BQ99" s="3">
        <v>480</v>
      </c>
      <c r="BR99" s="3">
        <v>42</v>
      </c>
      <c r="BS99" s="3">
        <v>34.5</v>
      </c>
      <c r="BT99" s="3">
        <v>24</v>
      </c>
      <c r="BU99" s="3">
        <f t="shared" si="36"/>
        <v>34776</v>
      </c>
      <c r="BV99" s="126">
        <f aca="true" t="shared" si="40" ref="BV99:BV144">BU99/1728</f>
        <v>20.125</v>
      </c>
      <c r="BW99" s="1" t="s">
        <v>436</v>
      </c>
      <c r="BY99" s="169" t="s">
        <v>593</v>
      </c>
      <c r="BZ99" s="1" t="s">
        <v>585</v>
      </c>
      <c r="CA99" s="63">
        <v>920</v>
      </c>
      <c r="CB99" s="63">
        <v>15</v>
      </c>
      <c r="CC99" s="63">
        <v>96</v>
      </c>
      <c r="CD99" s="63">
        <v>12</v>
      </c>
      <c r="CE99" s="63">
        <f t="shared" si="38"/>
        <v>17280</v>
      </c>
      <c r="CF99" s="126">
        <f t="shared" si="39"/>
        <v>10</v>
      </c>
      <c r="CG99" s="1" t="s">
        <v>434</v>
      </c>
      <c r="CM99" s="172" t="s">
        <v>267</v>
      </c>
      <c r="CN99" s="159" t="s">
        <v>265</v>
      </c>
      <c r="CO99" s="160">
        <v>56</v>
      </c>
      <c r="CP99" s="161">
        <v>0</v>
      </c>
      <c r="CQ99" s="161" t="s">
        <v>435</v>
      </c>
      <c r="CT99" s="64"/>
    </row>
    <row r="100" spans="67:98" ht="12.75" customHeight="1">
      <c r="BO100" s="162" t="s">
        <v>213</v>
      </c>
      <c r="BP100" s="1" t="s">
        <v>621</v>
      </c>
      <c r="BQ100" s="3">
        <v>504</v>
      </c>
      <c r="BR100" s="3">
        <v>45</v>
      </c>
      <c r="BS100" s="3">
        <v>34.5</v>
      </c>
      <c r="BT100" s="3">
        <v>24</v>
      </c>
      <c r="BU100" s="3">
        <f t="shared" si="36"/>
        <v>37260</v>
      </c>
      <c r="BV100" s="126">
        <f t="shared" si="40"/>
        <v>21.5625</v>
      </c>
      <c r="BW100" s="1" t="s">
        <v>436</v>
      </c>
      <c r="BY100" s="169" t="s">
        <v>594</v>
      </c>
      <c r="BZ100" s="1" t="s">
        <v>585</v>
      </c>
      <c r="CA100" s="63">
        <v>816</v>
      </c>
      <c r="CB100" s="63">
        <v>15</v>
      </c>
      <c r="CC100" s="63">
        <v>84</v>
      </c>
      <c r="CD100" s="63">
        <v>21</v>
      </c>
      <c r="CE100" s="63">
        <f t="shared" si="38"/>
        <v>26460</v>
      </c>
      <c r="CF100" s="126">
        <f t="shared" si="39"/>
        <v>15.3125</v>
      </c>
      <c r="CG100" s="1" t="s">
        <v>434</v>
      </c>
      <c r="CM100" s="172" t="s">
        <v>268</v>
      </c>
      <c r="CN100" s="159" t="s">
        <v>265</v>
      </c>
      <c r="CO100" s="160">
        <v>75</v>
      </c>
      <c r="CP100" s="161">
        <v>0</v>
      </c>
      <c r="CQ100" s="161" t="s">
        <v>435</v>
      </c>
      <c r="CT100" s="64"/>
    </row>
    <row r="101" spans="67:98" ht="12.75" customHeight="1">
      <c r="BO101" s="162" t="s">
        <v>214</v>
      </c>
      <c r="BP101" s="1" t="s">
        <v>621</v>
      </c>
      <c r="BQ101" s="3">
        <v>528</v>
      </c>
      <c r="BR101" s="3">
        <v>48</v>
      </c>
      <c r="BS101" s="3">
        <v>34.5</v>
      </c>
      <c r="BT101" s="3">
        <v>24</v>
      </c>
      <c r="BU101" s="3">
        <f t="shared" si="36"/>
        <v>39744</v>
      </c>
      <c r="BV101" s="126">
        <f t="shared" si="40"/>
        <v>23</v>
      </c>
      <c r="BW101" s="1" t="s">
        <v>436</v>
      </c>
      <c r="BY101" s="169" t="s">
        <v>595</v>
      </c>
      <c r="BZ101" s="1" t="s">
        <v>585</v>
      </c>
      <c r="CA101" s="63">
        <v>816</v>
      </c>
      <c r="CB101" s="63">
        <v>15</v>
      </c>
      <c r="CC101" s="63">
        <v>84</v>
      </c>
      <c r="CD101" s="63">
        <v>24</v>
      </c>
      <c r="CE101" s="63">
        <f t="shared" si="38"/>
        <v>30240</v>
      </c>
      <c r="CF101" s="126">
        <f t="shared" si="39"/>
        <v>17.5</v>
      </c>
      <c r="CG101" s="1" t="s">
        <v>434</v>
      </c>
      <c r="CT101" s="64"/>
    </row>
    <row r="102" spans="67:98" ht="12.75" customHeight="1">
      <c r="BO102" s="162" t="s">
        <v>215</v>
      </c>
      <c r="BP102" s="1" t="s">
        <v>621</v>
      </c>
      <c r="BQ102" s="3">
        <v>796</v>
      </c>
      <c r="BR102" s="3">
        <v>54</v>
      </c>
      <c r="BS102" s="3">
        <v>34.5</v>
      </c>
      <c r="BT102" s="3">
        <v>24</v>
      </c>
      <c r="BU102" s="3">
        <f t="shared" si="36"/>
        <v>44712</v>
      </c>
      <c r="BV102" s="126">
        <f t="shared" si="40"/>
        <v>25.875</v>
      </c>
      <c r="BW102" s="1" t="s">
        <v>436</v>
      </c>
      <c r="BY102" s="169" t="s">
        <v>596</v>
      </c>
      <c r="BZ102" s="1" t="s">
        <v>585</v>
      </c>
      <c r="CA102" s="63">
        <v>1020</v>
      </c>
      <c r="CB102" s="63">
        <v>15</v>
      </c>
      <c r="CC102" s="63">
        <v>90</v>
      </c>
      <c r="CD102" s="63">
        <v>24</v>
      </c>
      <c r="CE102" s="63">
        <f t="shared" si="38"/>
        <v>32400</v>
      </c>
      <c r="CF102" s="126">
        <f t="shared" si="39"/>
        <v>18.75</v>
      </c>
      <c r="CG102" s="1" t="s">
        <v>434</v>
      </c>
      <c r="CT102" s="64"/>
    </row>
    <row r="103" spans="67:98" ht="12.75" customHeight="1">
      <c r="BO103" s="162" t="s">
        <v>216</v>
      </c>
      <c r="BP103" s="1" t="s">
        <v>621</v>
      </c>
      <c r="BQ103" s="3">
        <v>848</v>
      </c>
      <c r="BR103" s="3">
        <v>60</v>
      </c>
      <c r="BS103" s="3">
        <v>34.5</v>
      </c>
      <c r="BT103" s="3">
        <v>24</v>
      </c>
      <c r="BU103" s="3">
        <f t="shared" si="36"/>
        <v>49680</v>
      </c>
      <c r="BV103" s="126">
        <f t="shared" si="40"/>
        <v>28.75</v>
      </c>
      <c r="BW103" s="1" t="s">
        <v>436</v>
      </c>
      <c r="BY103" s="169" t="s">
        <v>597</v>
      </c>
      <c r="BZ103" s="1" t="s">
        <v>585</v>
      </c>
      <c r="CA103" s="63">
        <v>1020</v>
      </c>
      <c r="CB103" s="63">
        <v>15</v>
      </c>
      <c r="CC103" s="63">
        <v>96</v>
      </c>
      <c r="CD103" s="63">
        <v>24</v>
      </c>
      <c r="CE103" s="63">
        <f t="shared" si="38"/>
        <v>34560</v>
      </c>
      <c r="CF103" s="126">
        <f t="shared" si="39"/>
        <v>20</v>
      </c>
      <c r="CG103" s="1" t="s">
        <v>434</v>
      </c>
      <c r="CT103" s="64"/>
    </row>
    <row r="104" spans="67:98" ht="12.75" customHeight="1">
      <c r="BO104" s="162" t="s">
        <v>217</v>
      </c>
      <c r="BP104" s="1" t="s">
        <v>621</v>
      </c>
      <c r="BQ104" s="3">
        <v>904</v>
      </c>
      <c r="BR104" s="3">
        <v>66</v>
      </c>
      <c r="BS104" s="3">
        <v>34.5</v>
      </c>
      <c r="BT104" s="3">
        <v>24</v>
      </c>
      <c r="BU104" s="3">
        <f t="shared" si="36"/>
        <v>54648</v>
      </c>
      <c r="BV104" s="126">
        <f t="shared" si="40"/>
        <v>31.625</v>
      </c>
      <c r="BW104" s="1" t="s">
        <v>436</v>
      </c>
      <c r="BY104" s="169" t="s">
        <v>598</v>
      </c>
      <c r="BZ104" s="1" t="s">
        <v>585</v>
      </c>
      <c r="CA104" s="63">
        <v>752</v>
      </c>
      <c r="CB104" s="63">
        <v>18</v>
      </c>
      <c r="CC104" s="63">
        <v>84</v>
      </c>
      <c r="CD104" s="63">
        <v>12</v>
      </c>
      <c r="CE104" s="63">
        <f t="shared" si="38"/>
        <v>18144</v>
      </c>
      <c r="CF104" s="126">
        <f t="shared" si="39"/>
        <v>10.5</v>
      </c>
      <c r="CG104" s="1" t="s">
        <v>434</v>
      </c>
      <c r="CT104" s="64"/>
    </row>
    <row r="105" spans="67:98" ht="12.75" customHeight="1">
      <c r="BO105" s="162" t="s">
        <v>218</v>
      </c>
      <c r="BP105" s="1" t="s">
        <v>621</v>
      </c>
      <c r="BQ105" s="3">
        <v>968</v>
      </c>
      <c r="BR105" s="3">
        <v>72</v>
      </c>
      <c r="BS105" s="3">
        <v>34.5</v>
      </c>
      <c r="BT105" s="3">
        <v>24</v>
      </c>
      <c r="BU105" s="3">
        <f t="shared" si="36"/>
        <v>59616</v>
      </c>
      <c r="BV105" s="126">
        <f t="shared" si="40"/>
        <v>34.5</v>
      </c>
      <c r="BW105" s="1" t="s">
        <v>436</v>
      </c>
      <c r="BY105" s="169" t="s">
        <v>599</v>
      </c>
      <c r="BZ105" s="1" t="s">
        <v>585</v>
      </c>
      <c r="CA105" s="63">
        <v>940</v>
      </c>
      <c r="CB105" s="63">
        <v>18</v>
      </c>
      <c r="CC105" s="63">
        <v>90</v>
      </c>
      <c r="CD105" s="63">
        <v>12</v>
      </c>
      <c r="CE105" s="63">
        <f t="shared" si="38"/>
        <v>19440</v>
      </c>
      <c r="CF105" s="126">
        <f t="shared" si="39"/>
        <v>11.25</v>
      </c>
      <c r="CG105" s="1" t="s">
        <v>434</v>
      </c>
      <c r="CT105" s="64"/>
    </row>
    <row r="106" spans="67:98" ht="12.75" customHeight="1">
      <c r="BO106" s="162" t="s">
        <v>519</v>
      </c>
      <c r="BP106" s="1" t="s">
        <v>622</v>
      </c>
      <c r="BQ106" s="3">
        <v>280</v>
      </c>
      <c r="BR106" s="3">
        <v>12</v>
      </c>
      <c r="BS106" s="3">
        <v>30</v>
      </c>
      <c r="BT106" s="3">
        <v>24</v>
      </c>
      <c r="BU106" s="3">
        <f t="shared" si="36"/>
        <v>8640</v>
      </c>
      <c r="BV106" s="126">
        <f t="shared" si="40"/>
        <v>5</v>
      </c>
      <c r="BW106" s="1" t="s">
        <v>436</v>
      </c>
      <c r="BY106" s="169" t="s">
        <v>600</v>
      </c>
      <c r="BZ106" s="1" t="s">
        <v>585</v>
      </c>
      <c r="CA106" s="63">
        <v>940</v>
      </c>
      <c r="CB106" s="63">
        <v>18</v>
      </c>
      <c r="CC106" s="63">
        <v>96</v>
      </c>
      <c r="CD106" s="63">
        <v>12</v>
      </c>
      <c r="CE106" s="63">
        <f t="shared" si="38"/>
        <v>20736</v>
      </c>
      <c r="CF106" s="126">
        <f t="shared" si="39"/>
        <v>12</v>
      </c>
      <c r="CG106" s="1" t="s">
        <v>434</v>
      </c>
      <c r="CT106" s="64"/>
    </row>
    <row r="107" spans="67:98" ht="12.75" customHeight="1">
      <c r="BO107" s="162" t="s">
        <v>520</v>
      </c>
      <c r="BP107" s="44" t="s">
        <v>529</v>
      </c>
      <c r="BQ107" s="3">
        <v>350</v>
      </c>
      <c r="BR107" s="3">
        <v>12</v>
      </c>
      <c r="BS107" s="3">
        <v>34.5</v>
      </c>
      <c r="BT107" s="3">
        <v>21</v>
      </c>
      <c r="BU107" s="3">
        <f t="shared" si="36"/>
        <v>8694</v>
      </c>
      <c r="BV107" s="126">
        <f t="shared" si="40"/>
        <v>5.03125</v>
      </c>
      <c r="BW107" s="1" t="s">
        <v>436</v>
      </c>
      <c r="BY107" s="169" t="s">
        <v>601</v>
      </c>
      <c r="BZ107" s="1" t="s">
        <v>585</v>
      </c>
      <c r="CA107" s="63">
        <v>832</v>
      </c>
      <c r="CB107" s="63">
        <v>18</v>
      </c>
      <c r="CC107" s="63">
        <v>84</v>
      </c>
      <c r="CD107" s="63">
        <v>21</v>
      </c>
      <c r="CE107" s="63">
        <f t="shared" si="38"/>
        <v>31752</v>
      </c>
      <c r="CF107" s="126">
        <f t="shared" si="39"/>
        <v>18.375</v>
      </c>
      <c r="CG107" s="1" t="s">
        <v>434</v>
      </c>
      <c r="CT107" s="64"/>
    </row>
    <row r="108" spans="67:85" ht="12.75" customHeight="1">
      <c r="BO108" s="162" t="s">
        <v>521</v>
      </c>
      <c r="BP108" s="44" t="s">
        <v>622</v>
      </c>
      <c r="BQ108" s="3">
        <v>288</v>
      </c>
      <c r="BR108" s="3">
        <v>15</v>
      </c>
      <c r="BS108" s="3">
        <v>30</v>
      </c>
      <c r="BT108" s="3">
        <v>21</v>
      </c>
      <c r="BU108" s="3">
        <f t="shared" si="36"/>
        <v>9450</v>
      </c>
      <c r="BV108" s="126">
        <f t="shared" si="40"/>
        <v>5.46875</v>
      </c>
      <c r="BW108" s="1" t="s">
        <v>436</v>
      </c>
      <c r="BY108" s="169" t="s">
        <v>602</v>
      </c>
      <c r="BZ108" s="1" t="s">
        <v>585</v>
      </c>
      <c r="CA108" s="63">
        <v>832</v>
      </c>
      <c r="CB108" s="63">
        <v>18</v>
      </c>
      <c r="CC108" s="63">
        <v>84</v>
      </c>
      <c r="CD108" s="63">
        <v>24</v>
      </c>
      <c r="CE108" s="63">
        <f t="shared" si="38"/>
        <v>36288</v>
      </c>
      <c r="CF108" s="126">
        <f t="shared" si="39"/>
        <v>21</v>
      </c>
      <c r="CG108" s="1" t="s">
        <v>434</v>
      </c>
    </row>
    <row r="109" spans="67:85" ht="12.75" customHeight="1">
      <c r="BO109" s="162" t="s">
        <v>522</v>
      </c>
      <c r="BP109" s="44" t="s">
        <v>529</v>
      </c>
      <c r="BQ109" s="3">
        <v>360</v>
      </c>
      <c r="BR109" s="3">
        <v>15</v>
      </c>
      <c r="BS109" s="3">
        <v>34.5</v>
      </c>
      <c r="BT109" s="3">
        <v>21</v>
      </c>
      <c r="BU109" s="3">
        <f t="shared" si="36"/>
        <v>10867.5</v>
      </c>
      <c r="BV109" s="126">
        <f t="shared" si="40"/>
        <v>6.2890625</v>
      </c>
      <c r="BW109" s="1" t="s">
        <v>436</v>
      </c>
      <c r="BY109" s="169" t="s">
        <v>603</v>
      </c>
      <c r="BZ109" s="1" t="s">
        <v>585</v>
      </c>
      <c r="CA109" s="63">
        <v>1040</v>
      </c>
      <c r="CB109" s="63">
        <v>18</v>
      </c>
      <c r="CC109" s="63">
        <v>90</v>
      </c>
      <c r="CD109" s="63">
        <v>24</v>
      </c>
      <c r="CE109" s="63">
        <f t="shared" si="38"/>
        <v>38880</v>
      </c>
      <c r="CF109" s="126">
        <f t="shared" si="39"/>
        <v>22.5</v>
      </c>
      <c r="CG109" s="1" t="s">
        <v>434</v>
      </c>
    </row>
    <row r="110" spans="67:85" ht="12.75" customHeight="1">
      <c r="BO110" s="162" t="s">
        <v>523</v>
      </c>
      <c r="BP110" s="44" t="s">
        <v>622</v>
      </c>
      <c r="BQ110" s="3">
        <v>296</v>
      </c>
      <c r="BR110" s="3">
        <v>18</v>
      </c>
      <c r="BS110" s="3">
        <v>30</v>
      </c>
      <c r="BT110" s="3">
        <v>21</v>
      </c>
      <c r="BU110" s="3">
        <f t="shared" si="36"/>
        <v>11340</v>
      </c>
      <c r="BV110" s="126">
        <f t="shared" si="40"/>
        <v>6.5625</v>
      </c>
      <c r="BW110" s="1" t="s">
        <v>436</v>
      </c>
      <c r="BY110" s="169" t="s">
        <v>604</v>
      </c>
      <c r="BZ110" s="1" t="s">
        <v>585</v>
      </c>
      <c r="CA110" s="63">
        <v>1040</v>
      </c>
      <c r="CB110" s="63">
        <v>18</v>
      </c>
      <c r="CC110" s="63">
        <v>96</v>
      </c>
      <c r="CD110" s="63">
        <v>24</v>
      </c>
      <c r="CE110" s="63">
        <f t="shared" si="38"/>
        <v>41472</v>
      </c>
      <c r="CF110" s="126">
        <f t="shared" si="39"/>
        <v>24</v>
      </c>
      <c r="CG110" s="1" t="s">
        <v>434</v>
      </c>
    </row>
    <row r="111" spans="67:85" ht="12.75" customHeight="1">
      <c r="BO111" s="162" t="s">
        <v>524</v>
      </c>
      <c r="BP111" s="44" t="s">
        <v>529</v>
      </c>
      <c r="BQ111" s="3">
        <v>370</v>
      </c>
      <c r="BR111" s="3">
        <v>18</v>
      </c>
      <c r="BS111" s="3">
        <v>34.5</v>
      </c>
      <c r="BT111" s="3">
        <v>21</v>
      </c>
      <c r="BU111" s="3">
        <f t="shared" si="36"/>
        <v>13041</v>
      </c>
      <c r="BV111" s="126">
        <f t="shared" si="40"/>
        <v>7.546875</v>
      </c>
      <c r="BW111" s="1" t="s">
        <v>436</v>
      </c>
      <c r="BY111" s="169" t="s">
        <v>605</v>
      </c>
      <c r="BZ111" s="1" t="s">
        <v>585</v>
      </c>
      <c r="CA111" s="63">
        <v>784</v>
      </c>
      <c r="CB111" s="63">
        <v>21</v>
      </c>
      <c r="CC111" s="63">
        <v>84</v>
      </c>
      <c r="CD111" s="63">
        <v>12</v>
      </c>
      <c r="CE111" s="63">
        <f t="shared" si="38"/>
        <v>21168</v>
      </c>
      <c r="CF111" s="126">
        <f t="shared" si="39"/>
        <v>12.25</v>
      </c>
      <c r="CG111" s="1" t="s">
        <v>434</v>
      </c>
    </row>
    <row r="112" spans="67:99" ht="12.75" customHeight="1">
      <c r="BO112" s="162" t="s">
        <v>525</v>
      </c>
      <c r="BP112" s="44" t="s">
        <v>622</v>
      </c>
      <c r="BQ112" s="3">
        <v>328</v>
      </c>
      <c r="BR112" s="3">
        <v>21</v>
      </c>
      <c r="BS112" s="3">
        <v>30</v>
      </c>
      <c r="BT112" s="3">
        <v>21</v>
      </c>
      <c r="BU112" s="3">
        <f t="shared" si="36"/>
        <v>13230</v>
      </c>
      <c r="BV112" s="126">
        <f t="shared" si="40"/>
        <v>7.65625</v>
      </c>
      <c r="BW112" s="1" t="s">
        <v>436</v>
      </c>
      <c r="BY112" s="169" t="s">
        <v>606</v>
      </c>
      <c r="BZ112" s="1" t="s">
        <v>585</v>
      </c>
      <c r="CA112" s="63">
        <v>980</v>
      </c>
      <c r="CB112" s="63">
        <v>21</v>
      </c>
      <c r="CC112" s="63">
        <v>90</v>
      </c>
      <c r="CD112" s="63">
        <v>12</v>
      </c>
      <c r="CE112" s="63">
        <f t="shared" si="38"/>
        <v>22680</v>
      </c>
      <c r="CF112" s="126">
        <f t="shared" si="39"/>
        <v>13.125</v>
      </c>
      <c r="CG112" s="1" t="s">
        <v>434</v>
      </c>
      <c r="CU112" s="65"/>
    </row>
    <row r="113" spans="67:99" ht="12.75" customHeight="1">
      <c r="BO113" s="162" t="s">
        <v>526</v>
      </c>
      <c r="BP113" s="44" t="s">
        <v>529</v>
      </c>
      <c r="BQ113" s="3">
        <v>410</v>
      </c>
      <c r="BR113" s="3">
        <v>21</v>
      </c>
      <c r="BS113" s="3">
        <v>34.5</v>
      </c>
      <c r="BT113" s="3">
        <v>21</v>
      </c>
      <c r="BU113" s="3">
        <f t="shared" si="36"/>
        <v>15214.5</v>
      </c>
      <c r="BV113" s="126">
        <f t="shared" si="40"/>
        <v>8.8046875</v>
      </c>
      <c r="BW113" s="1" t="s">
        <v>436</v>
      </c>
      <c r="BY113" s="169" t="s">
        <v>607</v>
      </c>
      <c r="BZ113" s="1" t="s">
        <v>585</v>
      </c>
      <c r="CA113" s="63">
        <v>980</v>
      </c>
      <c r="CB113" s="63">
        <v>21</v>
      </c>
      <c r="CC113" s="63">
        <v>96</v>
      </c>
      <c r="CD113" s="63">
        <v>12</v>
      </c>
      <c r="CE113" s="63">
        <f t="shared" si="38"/>
        <v>24192</v>
      </c>
      <c r="CF113" s="126">
        <f t="shared" si="39"/>
        <v>14</v>
      </c>
      <c r="CG113" s="1" t="s">
        <v>434</v>
      </c>
      <c r="CU113" s="65"/>
    </row>
    <row r="114" spans="67:99" ht="12.75" customHeight="1">
      <c r="BO114" s="162" t="s">
        <v>527</v>
      </c>
      <c r="BP114" s="44" t="s">
        <v>622</v>
      </c>
      <c r="BQ114" s="3">
        <v>368</v>
      </c>
      <c r="BR114" s="3">
        <v>24</v>
      </c>
      <c r="BS114" s="3">
        <v>30</v>
      </c>
      <c r="BT114" s="3">
        <v>21</v>
      </c>
      <c r="BU114" s="3">
        <f t="shared" si="36"/>
        <v>15120</v>
      </c>
      <c r="BV114" s="126">
        <f t="shared" si="40"/>
        <v>8.75</v>
      </c>
      <c r="BW114" s="1" t="s">
        <v>436</v>
      </c>
      <c r="BY114" s="169" t="s">
        <v>608</v>
      </c>
      <c r="BZ114" s="1" t="s">
        <v>585</v>
      </c>
      <c r="CA114" s="63">
        <v>864</v>
      </c>
      <c r="CB114" s="63">
        <v>21</v>
      </c>
      <c r="CC114" s="63">
        <v>84</v>
      </c>
      <c r="CD114" s="63">
        <v>21</v>
      </c>
      <c r="CE114" s="63">
        <f t="shared" si="38"/>
        <v>37044</v>
      </c>
      <c r="CF114" s="126">
        <f t="shared" si="39"/>
        <v>21.4375</v>
      </c>
      <c r="CG114" s="1" t="s">
        <v>434</v>
      </c>
      <c r="CU114" s="65"/>
    </row>
    <row r="115" spans="67:85" ht="12.75" customHeight="1">
      <c r="BO115" s="162" t="s">
        <v>528</v>
      </c>
      <c r="BP115" s="44" t="s">
        <v>529</v>
      </c>
      <c r="BQ115" s="3">
        <v>460</v>
      </c>
      <c r="BR115" s="3">
        <v>24</v>
      </c>
      <c r="BS115" s="3">
        <v>34.5</v>
      </c>
      <c r="BT115" s="3">
        <v>21</v>
      </c>
      <c r="BU115" s="3">
        <f t="shared" si="36"/>
        <v>17388</v>
      </c>
      <c r="BV115" s="126">
        <f t="shared" si="40"/>
        <v>10.0625</v>
      </c>
      <c r="BW115" s="1" t="s">
        <v>436</v>
      </c>
      <c r="BY115" s="169" t="s">
        <v>609</v>
      </c>
      <c r="BZ115" s="1" t="s">
        <v>585</v>
      </c>
      <c r="CA115" s="63">
        <v>864</v>
      </c>
      <c r="CB115" s="63">
        <v>21</v>
      </c>
      <c r="CC115" s="63">
        <v>84</v>
      </c>
      <c r="CD115" s="63">
        <v>24</v>
      </c>
      <c r="CE115" s="63">
        <f t="shared" si="38"/>
        <v>42336</v>
      </c>
      <c r="CF115" s="126">
        <f t="shared" si="39"/>
        <v>24.5</v>
      </c>
      <c r="CG115" s="1" t="s">
        <v>434</v>
      </c>
    </row>
    <row r="116" spans="67:85" ht="12.75" customHeight="1">
      <c r="BO116" s="162" t="s">
        <v>530</v>
      </c>
      <c r="BP116" s="44" t="s">
        <v>622</v>
      </c>
      <c r="BQ116" s="3">
        <v>344</v>
      </c>
      <c r="BR116" s="3">
        <v>24</v>
      </c>
      <c r="BS116" s="3">
        <v>30</v>
      </c>
      <c r="BT116" s="3">
        <v>21</v>
      </c>
      <c r="BU116" s="3">
        <f t="shared" si="36"/>
        <v>15120</v>
      </c>
      <c r="BV116" s="126">
        <f t="shared" si="40"/>
        <v>8.75</v>
      </c>
      <c r="BW116" s="1" t="s">
        <v>436</v>
      </c>
      <c r="BY116" s="169" t="s">
        <v>610</v>
      </c>
      <c r="BZ116" s="1" t="s">
        <v>585</v>
      </c>
      <c r="CA116" s="63">
        <v>1120</v>
      </c>
      <c r="CB116" s="63">
        <v>21</v>
      </c>
      <c r="CC116" s="63">
        <v>90</v>
      </c>
      <c r="CD116" s="63">
        <v>24</v>
      </c>
      <c r="CE116" s="63">
        <f t="shared" si="38"/>
        <v>45360</v>
      </c>
      <c r="CF116" s="126">
        <f t="shared" si="39"/>
        <v>26.25</v>
      </c>
      <c r="CG116" s="1" t="s">
        <v>434</v>
      </c>
    </row>
    <row r="117" spans="67:85" ht="12.75" customHeight="1">
      <c r="BO117" s="162" t="s">
        <v>531</v>
      </c>
      <c r="BP117" s="44" t="s">
        <v>529</v>
      </c>
      <c r="BQ117" s="3">
        <v>430</v>
      </c>
      <c r="BR117" s="3">
        <v>24</v>
      </c>
      <c r="BS117" s="3">
        <v>34.5</v>
      </c>
      <c r="BT117" s="3">
        <v>21</v>
      </c>
      <c r="BU117" s="3">
        <f t="shared" si="36"/>
        <v>17388</v>
      </c>
      <c r="BV117" s="126">
        <f t="shared" si="40"/>
        <v>10.0625</v>
      </c>
      <c r="BW117" s="1" t="s">
        <v>436</v>
      </c>
      <c r="BY117" s="169" t="s">
        <v>611</v>
      </c>
      <c r="BZ117" s="1" t="s">
        <v>585</v>
      </c>
      <c r="CA117" s="63">
        <v>1120</v>
      </c>
      <c r="CB117" s="63">
        <v>21</v>
      </c>
      <c r="CC117" s="63">
        <v>96</v>
      </c>
      <c r="CD117" s="63">
        <v>24</v>
      </c>
      <c r="CE117" s="63">
        <f t="shared" si="38"/>
        <v>48384</v>
      </c>
      <c r="CF117" s="126">
        <f t="shared" si="39"/>
        <v>28</v>
      </c>
      <c r="CG117" s="1" t="s">
        <v>434</v>
      </c>
    </row>
    <row r="118" spans="67:85" ht="12.75" customHeight="1">
      <c r="BO118" s="162" t="s">
        <v>244</v>
      </c>
      <c r="BP118" s="44" t="s">
        <v>622</v>
      </c>
      <c r="BQ118" s="3">
        <v>396</v>
      </c>
      <c r="BR118" s="3">
        <v>27</v>
      </c>
      <c r="BS118" s="3">
        <v>30</v>
      </c>
      <c r="BT118" s="3">
        <v>21</v>
      </c>
      <c r="BU118" s="3">
        <f t="shared" si="36"/>
        <v>17010</v>
      </c>
      <c r="BV118" s="126">
        <f t="shared" si="40"/>
        <v>9.84375</v>
      </c>
      <c r="BW118" s="1" t="s">
        <v>436</v>
      </c>
      <c r="BY118" s="169" t="s">
        <v>550</v>
      </c>
      <c r="BZ118" s="1" t="s">
        <v>585</v>
      </c>
      <c r="CA118" s="63">
        <v>856</v>
      </c>
      <c r="CB118" s="63">
        <v>24</v>
      </c>
      <c r="CC118" s="63">
        <v>84</v>
      </c>
      <c r="CD118" s="63">
        <v>12</v>
      </c>
      <c r="CE118" s="63">
        <f t="shared" si="38"/>
        <v>24192</v>
      </c>
      <c r="CF118" s="126">
        <f t="shared" si="39"/>
        <v>14</v>
      </c>
      <c r="CG118" s="1" t="s">
        <v>434</v>
      </c>
    </row>
    <row r="119" spans="67:85" ht="12.75" customHeight="1">
      <c r="BO119" s="162" t="s">
        <v>245</v>
      </c>
      <c r="BP119" s="44" t="s">
        <v>529</v>
      </c>
      <c r="BQ119" s="3">
        <v>496</v>
      </c>
      <c r="BR119" s="3">
        <v>27</v>
      </c>
      <c r="BS119" s="3">
        <v>34.5</v>
      </c>
      <c r="BT119" s="3">
        <v>21</v>
      </c>
      <c r="BU119" s="3">
        <f t="shared" si="36"/>
        <v>19561.5</v>
      </c>
      <c r="BV119" s="126">
        <f t="shared" si="40"/>
        <v>11.3203125</v>
      </c>
      <c r="BW119" s="1" t="s">
        <v>436</v>
      </c>
      <c r="BY119" s="169" t="s">
        <v>551</v>
      </c>
      <c r="BZ119" s="1" t="s">
        <v>585</v>
      </c>
      <c r="CA119" s="63">
        <v>1068</v>
      </c>
      <c r="CB119" s="63">
        <v>24</v>
      </c>
      <c r="CC119" s="63">
        <v>90</v>
      </c>
      <c r="CD119" s="63">
        <v>12</v>
      </c>
      <c r="CE119" s="63">
        <f t="shared" si="38"/>
        <v>25920</v>
      </c>
      <c r="CF119" s="126">
        <f t="shared" si="39"/>
        <v>15</v>
      </c>
      <c r="CG119" s="1" t="s">
        <v>434</v>
      </c>
    </row>
    <row r="120" spans="67:85" ht="12.75" customHeight="1">
      <c r="BO120" s="162" t="s">
        <v>246</v>
      </c>
      <c r="BP120" s="44" t="s">
        <v>622</v>
      </c>
      <c r="BQ120" s="3">
        <v>448</v>
      </c>
      <c r="BR120" s="3">
        <v>30</v>
      </c>
      <c r="BS120" s="3">
        <v>30</v>
      </c>
      <c r="BT120" s="3">
        <v>21</v>
      </c>
      <c r="BU120" s="3">
        <f t="shared" si="36"/>
        <v>18900</v>
      </c>
      <c r="BV120" s="126">
        <f t="shared" si="40"/>
        <v>10.9375</v>
      </c>
      <c r="BW120" s="1" t="s">
        <v>436</v>
      </c>
      <c r="BY120" s="169" t="s">
        <v>552</v>
      </c>
      <c r="BZ120" s="1" t="s">
        <v>585</v>
      </c>
      <c r="CA120" s="63">
        <v>1068</v>
      </c>
      <c r="CB120" s="63">
        <v>24</v>
      </c>
      <c r="CC120" s="63">
        <v>96</v>
      </c>
      <c r="CD120" s="63">
        <v>12</v>
      </c>
      <c r="CE120" s="63">
        <f t="shared" si="38"/>
        <v>27648</v>
      </c>
      <c r="CF120" s="126">
        <f t="shared" si="39"/>
        <v>16</v>
      </c>
      <c r="CG120" s="1" t="s">
        <v>434</v>
      </c>
    </row>
    <row r="121" spans="67:98" ht="12.75" customHeight="1">
      <c r="BO121" s="162" t="s">
        <v>247</v>
      </c>
      <c r="BP121" s="44" t="s">
        <v>529</v>
      </c>
      <c r="BQ121" s="3">
        <v>560</v>
      </c>
      <c r="BR121" s="3">
        <v>30</v>
      </c>
      <c r="BS121" s="3">
        <v>34.5</v>
      </c>
      <c r="BT121" s="3">
        <v>21</v>
      </c>
      <c r="BU121" s="3">
        <f t="shared" si="36"/>
        <v>21735</v>
      </c>
      <c r="BV121" s="126">
        <f t="shared" si="40"/>
        <v>12.578125</v>
      </c>
      <c r="BW121" s="1" t="s">
        <v>436</v>
      </c>
      <c r="BY121" s="169" t="s">
        <v>553</v>
      </c>
      <c r="BZ121" s="1" t="s">
        <v>585</v>
      </c>
      <c r="CA121" s="63">
        <v>936</v>
      </c>
      <c r="CB121" s="63">
        <v>24</v>
      </c>
      <c r="CC121" s="63">
        <v>84</v>
      </c>
      <c r="CD121" s="63">
        <v>21</v>
      </c>
      <c r="CE121" s="63">
        <f t="shared" si="38"/>
        <v>42336</v>
      </c>
      <c r="CF121" s="126">
        <f t="shared" si="39"/>
        <v>24.5</v>
      </c>
      <c r="CG121" s="1" t="s">
        <v>434</v>
      </c>
      <c r="CT121" s="13"/>
    </row>
    <row r="122" spans="67:98" ht="12.75" customHeight="1">
      <c r="BO122" s="162" t="s">
        <v>248</v>
      </c>
      <c r="BP122" s="44" t="s">
        <v>622</v>
      </c>
      <c r="BQ122" s="3">
        <v>496</v>
      </c>
      <c r="BR122" s="3">
        <v>33</v>
      </c>
      <c r="BS122" s="3">
        <v>30</v>
      </c>
      <c r="BT122" s="3">
        <v>21</v>
      </c>
      <c r="BU122" s="3">
        <f t="shared" si="36"/>
        <v>20790</v>
      </c>
      <c r="BV122" s="126">
        <f t="shared" si="40"/>
        <v>12.03125</v>
      </c>
      <c r="BW122" s="1" t="s">
        <v>436</v>
      </c>
      <c r="BY122" s="169" t="s">
        <v>554</v>
      </c>
      <c r="BZ122" s="1" t="s">
        <v>585</v>
      </c>
      <c r="CA122" s="63">
        <v>936</v>
      </c>
      <c r="CB122" s="63">
        <v>24</v>
      </c>
      <c r="CC122" s="63">
        <v>84</v>
      </c>
      <c r="CD122" s="63">
        <v>24</v>
      </c>
      <c r="CE122" s="63">
        <f aca="true" t="shared" si="41" ref="CE122:CE152">CB122*CC122*CD122</f>
        <v>48384</v>
      </c>
      <c r="CF122" s="126">
        <f aca="true" t="shared" si="42" ref="CF122:CF153">CE122/1728</f>
        <v>28</v>
      </c>
      <c r="CG122" s="1" t="s">
        <v>434</v>
      </c>
      <c r="CT122" s="13"/>
    </row>
    <row r="123" spans="67:98" ht="12.75" customHeight="1">
      <c r="BO123" s="162" t="s">
        <v>249</v>
      </c>
      <c r="BP123" s="44" t="s">
        <v>529</v>
      </c>
      <c r="BQ123" s="3">
        <v>620</v>
      </c>
      <c r="BR123" s="3">
        <v>33</v>
      </c>
      <c r="BS123" s="3">
        <v>34.5</v>
      </c>
      <c r="BT123" s="3">
        <v>21</v>
      </c>
      <c r="BU123" s="3">
        <f t="shared" si="36"/>
        <v>23908.5</v>
      </c>
      <c r="BV123" s="126">
        <f t="shared" si="40"/>
        <v>13.8359375</v>
      </c>
      <c r="BW123" s="1" t="s">
        <v>436</v>
      </c>
      <c r="BY123" s="169" t="s">
        <v>555</v>
      </c>
      <c r="BZ123" s="1" t="s">
        <v>585</v>
      </c>
      <c r="CA123" s="63">
        <v>1172</v>
      </c>
      <c r="CB123" s="63">
        <v>24</v>
      </c>
      <c r="CC123" s="63">
        <v>90</v>
      </c>
      <c r="CD123" s="63">
        <v>24</v>
      </c>
      <c r="CE123" s="63">
        <f t="shared" si="41"/>
        <v>51840</v>
      </c>
      <c r="CF123" s="126">
        <f t="shared" si="42"/>
        <v>30</v>
      </c>
      <c r="CG123" s="1" t="s">
        <v>434</v>
      </c>
      <c r="CT123" s="13"/>
    </row>
    <row r="124" spans="67:98" ht="12.75" customHeight="1">
      <c r="BO124" s="162" t="s">
        <v>250</v>
      </c>
      <c r="BP124" s="44" t="s">
        <v>622</v>
      </c>
      <c r="BQ124" s="3">
        <v>540</v>
      </c>
      <c r="BR124" s="3">
        <v>36</v>
      </c>
      <c r="BS124" s="3">
        <v>30</v>
      </c>
      <c r="BT124" s="3">
        <v>21</v>
      </c>
      <c r="BU124" s="3">
        <f t="shared" si="36"/>
        <v>22680</v>
      </c>
      <c r="BV124" s="126">
        <f t="shared" si="40"/>
        <v>13.125</v>
      </c>
      <c r="BW124" s="1" t="s">
        <v>436</v>
      </c>
      <c r="BY124" s="169" t="s">
        <v>556</v>
      </c>
      <c r="BZ124" s="1" t="s">
        <v>585</v>
      </c>
      <c r="CA124" s="63">
        <v>1172</v>
      </c>
      <c r="CB124" s="63">
        <v>24</v>
      </c>
      <c r="CC124" s="63">
        <v>96</v>
      </c>
      <c r="CD124" s="63">
        <v>24</v>
      </c>
      <c r="CE124" s="63">
        <f t="shared" si="41"/>
        <v>55296</v>
      </c>
      <c r="CF124" s="126">
        <f t="shared" si="42"/>
        <v>32</v>
      </c>
      <c r="CG124" s="1" t="s">
        <v>434</v>
      </c>
      <c r="CT124" s="13"/>
    </row>
    <row r="125" spans="67:98" ht="12.75" customHeight="1">
      <c r="BO125" s="162" t="s">
        <v>251</v>
      </c>
      <c r="BP125" s="44" t="s">
        <v>529</v>
      </c>
      <c r="BQ125" s="3">
        <v>676</v>
      </c>
      <c r="BR125" s="3">
        <v>36</v>
      </c>
      <c r="BS125" s="3">
        <v>34.5</v>
      </c>
      <c r="BT125" s="3">
        <v>21</v>
      </c>
      <c r="BU125" s="3">
        <f t="shared" si="36"/>
        <v>26082</v>
      </c>
      <c r="BV125" s="126">
        <f t="shared" si="40"/>
        <v>15.09375</v>
      </c>
      <c r="BW125" s="1" t="s">
        <v>436</v>
      </c>
      <c r="BY125" s="169" t="s">
        <v>557</v>
      </c>
      <c r="BZ125" s="1" t="s">
        <v>585</v>
      </c>
      <c r="CA125" s="63">
        <v>984</v>
      </c>
      <c r="CB125" s="63">
        <v>27</v>
      </c>
      <c r="CC125" s="63">
        <v>84</v>
      </c>
      <c r="CD125" s="63">
        <v>12</v>
      </c>
      <c r="CE125" s="63">
        <f t="shared" si="41"/>
        <v>27216</v>
      </c>
      <c r="CF125" s="126">
        <f t="shared" si="42"/>
        <v>15.75</v>
      </c>
      <c r="CG125" s="1" t="s">
        <v>434</v>
      </c>
      <c r="CT125" s="13"/>
    </row>
    <row r="126" spans="67:99" ht="12.75" customHeight="1">
      <c r="BO126" s="162" t="s">
        <v>349</v>
      </c>
      <c r="BP126" s="44" t="s">
        <v>622</v>
      </c>
      <c r="BQ126" s="3">
        <v>588</v>
      </c>
      <c r="BR126" s="3">
        <v>39</v>
      </c>
      <c r="BS126" s="3">
        <v>30</v>
      </c>
      <c r="BT126" s="3">
        <v>21</v>
      </c>
      <c r="BU126" s="3">
        <f t="shared" si="36"/>
        <v>24570</v>
      </c>
      <c r="BV126" s="126">
        <f t="shared" si="40"/>
        <v>14.21875</v>
      </c>
      <c r="BW126" s="1" t="s">
        <v>436</v>
      </c>
      <c r="BY126" s="169" t="s">
        <v>558</v>
      </c>
      <c r="BZ126" s="1" t="s">
        <v>585</v>
      </c>
      <c r="CA126" s="63">
        <v>1184</v>
      </c>
      <c r="CB126" s="63">
        <v>27</v>
      </c>
      <c r="CC126" s="63">
        <v>90</v>
      </c>
      <c r="CD126" s="63">
        <v>12</v>
      </c>
      <c r="CE126" s="63">
        <f t="shared" si="41"/>
        <v>29160</v>
      </c>
      <c r="CF126" s="126">
        <f t="shared" si="42"/>
        <v>16.875</v>
      </c>
      <c r="CG126" s="1" t="s">
        <v>434</v>
      </c>
      <c r="CT126" s="13"/>
      <c r="CU126" s="65"/>
    </row>
    <row r="127" spans="67:99" ht="12.75" customHeight="1">
      <c r="BO127" s="162" t="s">
        <v>543</v>
      </c>
      <c r="BP127" s="44" t="s">
        <v>529</v>
      </c>
      <c r="BQ127" s="3">
        <v>733</v>
      </c>
      <c r="BR127" s="3">
        <v>39</v>
      </c>
      <c r="BS127" s="3">
        <v>34.5</v>
      </c>
      <c r="BT127" s="3">
        <v>21</v>
      </c>
      <c r="BU127" s="3">
        <f t="shared" si="36"/>
        <v>28255.5</v>
      </c>
      <c r="BV127" s="126">
        <f t="shared" si="40"/>
        <v>16.3515625</v>
      </c>
      <c r="BW127" s="1" t="s">
        <v>436</v>
      </c>
      <c r="BY127" s="169" t="s">
        <v>559</v>
      </c>
      <c r="BZ127" s="1" t="s">
        <v>585</v>
      </c>
      <c r="CA127" s="63">
        <v>1184</v>
      </c>
      <c r="CB127" s="63">
        <v>27</v>
      </c>
      <c r="CC127" s="63">
        <v>96</v>
      </c>
      <c r="CD127" s="63">
        <v>12</v>
      </c>
      <c r="CE127" s="63">
        <f t="shared" si="41"/>
        <v>31104</v>
      </c>
      <c r="CF127" s="126">
        <f t="shared" si="42"/>
        <v>18</v>
      </c>
      <c r="CG127" s="1" t="s">
        <v>434</v>
      </c>
      <c r="CT127" s="13"/>
      <c r="CU127" s="65"/>
    </row>
    <row r="128" spans="67:99" ht="12.75" customHeight="1">
      <c r="BO128" s="162" t="s">
        <v>252</v>
      </c>
      <c r="BP128" s="44" t="s">
        <v>622</v>
      </c>
      <c r="BQ128" s="3">
        <v>632</v>
      </c>
      <c r="BR128" s="3">
        <v>42</v>
      </c>
      <c r="BS128" s="3">
        <v>30</v>
      </c>
      <c r="BT128" s="3">
        <v>21</v>
      </c>
      <c r="BU128" s="3">
        <f t="shared" si="36"/>
        <v>26460</v>
      </c>
      <c r="BV128" s="126">
        <f t="shared" si="40"/>
        <v>15.3125</v>
      </c>
      <c r="BW128" s="1" t="s">
        <v>436</v>
      </c>
      <c r="BY128" s="169" t="s">
        <v>560</v>
      </c>
      <c r="BZ128" s="1" t="s">
        <v>585</v>
      </c>
      <c r="CA128" s="63">
        <v>1028</v>
      </c>
      <c r="CB128" s="63">
        <v>27</v>
      </c>
      <c r="CC128" s="63">
        <v>84</v>
      </c>
      <c r="CD128" s="63">
        <v>21</v>
      </c>
      <c r="CE128" s="63">
        <f t="shared" si="41"/>
        <v>47628</v>
      </c>
      <c r="CF128" s="126">
        <f t="shared" si="42"/>
        <v>27.5625</v>
      </c>
      <c r="CG128" s="1" t="s">
        <v>434</v>
      </c>
      <c r="CT128" s="13"/>
      <c r="CU128" s="66"/>
    </row>
    <row r="129" spans="67:99" ht="12.75" customHeight="1">
      <c r="BO129" s="162" t="s">
        <v>253</v>
      </c>
      <c r="BP129" s="44" t="s">
        <v>529</v>
      </c>
      <c r="BQ129" s="3">
        <v>790</v>
      </c>
      <c r="BR129" s="3">
        <v>42</v>
      </c>
      <c r="BS129" s="3">
        <v>34.5</v>
      </c>
      <c r="BT129" s="3">
        <v>21</v>
      </c>
      <c r="BU129" s="3">
        <f t="shared" si="36"/>
        <v>30429</v>
      </c>
      <c r="BV129" s="126">
        <f t="shared" si="40"/>
        <v>17.609375</v>
      </c>
      <c r="BW129" s="1" t="s">
        <v>436</v>
      </c>
      <c r="BY129" s="169" t="s">
        <v>561</v>
      </c>
      <c r="BZ129" s="1" t="s">
        <v>585</v>
      </c>
      <c r="CA129" s="63">
        <v>1028</v>
      </c>
      <c r="CB129" s="63">
        <v>27</v>
      </c>
      <c r="CC129" s="63">
        <v>84</v>
      </c>
      <c r="CD129" s="63">
        <v>24</v>
      </c>
      <c r="CE129" s="63">
        <f t="shared" si="41"/>
        <v>54432</v>
      </c>
      <c r="CF129" s="126">
        <f t="shared" si="42"/>
        <v>31.5</v>
      </c>
      <c r="CG129" s="1" t="s">
        <v>434</v>
      </c>
      <c r="CT129" s="13"/>
      <c r="CU129" s="65"/>
    </row>
    <row r="130" spans="67:99" ht="12.75" customHeight="1">
      <c r="BO130" s="162" t="s">
        <v>350</v>
      </c>
      <c r="BP130" s="44" t="s">
        <v>622</v>
      </c>
      <c r="BQ130" s="3">
        <v>689</v>
      </c>
      <c r="BR130" s="3">
        <v>45</v>
      </c>
      <c r="BS130" s="3">
        <v>30</v>
      </c>
      <c r="BT130" s="3">
        <v>21</v>
      </c>
      <c r="BU130" s="3">
        <f t="shared" si="36"/>
        <v>28350</v>
      </c>
      <c r="BV130" s="126">
        <f t="shared" si="40"/>
        <v>16.40625</v>
      </c>
      <c r="BW130" s="1" t="s">
        <v>436</v>
      </c>
      <c r="BY130" s="169" t="s">
        <v>562</v>
      </c>
      <c r="BZ130" s="1" t="s">
        <v>585</v>
      </c>
      <c r="CA130" s="63">
        <v>1284</v>
      </c>
      <c r="CB130" s="63">
        <v>27</v>
      </c>
      <c r="CC130" s="63">
        <v>90</v>
      </c>
      <c r="CD130" s="63">
        <v>24</v>
      </c>
      <c r="CE130" s="63">
        <f t="shared" si="41"/>
        <v>58320</v>
      </c>
      <c r="CF130" s="126">
        <f t="shared" si="42"/>
        <v>33.75</v>
      </c>
      <c r="CG130" s="1" t="s">
        <v>434</v>
      </c>
      <c r="CT130" s="13"/>
      <c r="CU130" s="68"/>
    </row>
    <row r="131" spans="67:99" ht="12.75" customHeight="1">
      <c r="BO131" s="162" t="s">
        <v>351</v>
      </c>
      <c r="BP131" s="44" t="s">
        <v>622</v>
      </c>
      <c r="BQ131" s="3">
        <v>751</v>
      </c>
      <c r="BR131" s="3">
        <v>48</v>
      </c>
      <c r="BS131" s="3">
        <v>30</v>
      </c>
      <c r="BT131" s="3">
        <v>21</v>
      </c>
      <c r="BU131" s="3">
        <f aca="true" t="shared" si="43" ref="BU131:BU194">BR131*BS131*BT131</f>
        <v>30240</v>
      </c>
      <c r="BV131" s="126">
        <f t="shared" si="40"/>
        <v>17.5</v>
      </c>
      <c r="BW131" s="1" t="s">
        <v>436</v>
      </c>
      <c r="BY131" s="169" t="s">
        <v>563</v>
      </c>
      <c r="BZ131" s="1" t="s">
        <v>585</v>
      </c>
      <c r="CA131" s="63">
        <v>1284</v>
      </c>
      <c r="CB131" s="63">
        <v>27</v>
      </c>
      <c r="CC131" s="63">
        <v>96</v>
      </c>
      <c r="CD131" s="63">
        <v>24</v>
      </c>
      <c r="CE131" s="63">
        <f t="shared" si="41"/>
        <v>62208</v>
      </c>
      <c r="CF131" s="126">
        <f t="shared" si="42"/>
        <v>36</v>
      </c>
      <c r="CG131" s="1" t="s">
        <v>434</v>
      </c>
      <c r="CT131" s="13"/>
      <c r="CU131" s="65"/>
    </row>
    <row r="132" spans="67:98" ht="12.75" customHeight="1">
      <c r="BO132" s="162" t="s">
        <v>254</v>
      </c>
      <c r="BP132" s="44" t="s">
        <v>622</v>
      </c>
      <c r="BQ132" s="3">
        <v>448</v>
      </c>
      <c r="BR132" s="3">
        <v>12</v>
      </c>
      <c r="BS132" s="3">
        <v>30</v>
      </c>
      <c r="BT132" s="3">
        <v>21</v>
      </c>
      <c r="BU132" s="3">
        <f t="shared" si="43"/>
        <v>7560</v>
      </c>
      <c r="BV132" s="126">
        <f t="shared" si="40"/>
        <v>4.375</v>
      </c>
      <c r="BW132" s="1" t="s">
        <v>436</v>
      </c>
      <c r="BY132" s="169" t="s">
        <v>564</v>
      </c>
      <c r="BZ132" s="1" t="s">
        <v>585</v>
      </c>
      <c r="CA132" s="63">
        <v>1048</v>
      </c>
      <c r="CB132" s="63">
        <v>30</v>
      </c>
      <c r="CC132" s="63">
        <v>84</v>
      </c>
      <c r="CD132" s="63">
        <v>12</v>
      </c>
      <c r="CE132" s="63">
        <f t="shared" si="41"/>
        <v>30240</v>
      </c>
      <c r="CF132" s="126">
        <f t="shared" si="42"/>
        <v>17.5</v>
      </c>
      <c r="CG132" s="1" t="s">
        <v>434</v>
      </c>
      <c r="CT132" s="13"/>
    </row>
    <row r="133" spans="67:98" ht="12.75" customHeight="1">
      <c r="BO133" s="162" t="s">
        <v>255</v>
      </c>
      <c r="BP133" s="44" t="s">
        <v>529</v>
      </c>
      <c r="BQ133" s="3">
        <v>560</v>
      </c>
      <c r="BR133" s="3">
        <v>12</v>
      </c>
      <c r="BS133" s="3">
        <v>34.5</v>
      </c>
      <c r="BT133" s="3">
        <v>21</v>
      </c>
      <c r="BU133" s="3">
        <f t="shared" si="43"/>
        <v>8694</v>
      </c>
      <c r="BV133" s="126">
        <f t="shared" si="40"/>
        <v>5.03125</v>
      </c>
      <c r="BW133" s="1" t="s">
        <v>436</v>
      </c>
      <c r="BY133" s="169" t="s">
        <v>565</v>
      </c>
      <c r="BZ133" s="1" t="s">
        <v>585</v>
      </c>
      <c r="CA133" s="63">
        <v>1312</v>
      </c>
      <c r="CB133" s="63">
        <v>30</v>
      </c>
      <c r="CC133" s="63">
        <v>90</v>
      </c>
      <c r="CD133" s="63">
        <v>12</v>
      </c>
      <c r="CE133" s="63">
        <f t="shared" si="41"/>
        <v>32400</v>
      </c>
      <c r="CF133" s="126">
        <f t="shared" si="42"/>
        <v>18.75</v>
      </c>
      <c r="CG133" s="1" t="s">
        <v>434</v>
      </c>
      <c r="CT133" s="13"/>
    </row>
    <row r="134" spans="67:98" ht="12.75" customHeight="1">
      <c r="BO134" s="162" t="s">
        <v>256</v>
      </c>
      <c r="BP134" s="44" t="s">
        <v>622</v>
      </c>
      <c r="BQ134" s="3">
        <v>488</v>
      </c>
      <c r="BR134" s="3">
        <v>15</v>
      </c>
      <c r="BS134" s="3">
        <v>30</v>
      </c>
      <c r="BT134" s="3">
        <v>21</v>
      </c>
      <c r="BU134" s="3">
        <f t="shared" si="43"/>
        <v>9450</v>
      </c>
      <c r="BV134" s="126">
        <f t="shared" si="40"/>
        <v>5.46875</v>
      </c>
      <c r="BW134" s="1" t="s">
        <v>436</v>
      </c>
      <c r="BY134" s="169" t="s">
        <v>566</v>
      </c>
      <c r="BZ134" s="1" t="s">
        <v>585</v>
      </c>
      <c r="CA134" s="63">
        <v>1312</v>
      </c>
      <c r="CB134" s="63">
        <v>30</v>
      </c>
      <c r="CC134" s="63">
        <v>96</v>
      </c>
      <c r="CD134" s="63">
        <v>12</v>
      </c>
      <c r="CE134" s="63">
        <f t="shared" si="41"/>
        <v>34560</v>
      </c>
      <c r="CF134" s="126">
        <f t="shared" si="42"/>
        <v>20</v>
      </c>
      <c r="CG134" s="1" t="s">
        <v>434</v>
      </c>
      <c r="CT134" s="13"/>
    </row>
    <row r="135" spans="67:98" ht="12.75" customHeight="1">
      <c r="BO135" s="162" t="s">
        <v>257</v>
      </c>
      <c r="BP135" s="44" t="s">
        <v>529</v>
      </c>
      <c r="BQ135" s="3">
        <v>610</v>
      </c>
      <c r="BR135" s="3">
        <v>15</v>
      </c>
      <c r="BS135" s="3">
        <v>34.5</v>
      </c>
      <c r="BT135" s="3">
        <v>21</v>
      </c>
      <c r="BU135" s="3">
        <f t="shared" si="43"/>
        <v>10867.5</v>
      </c>
      <c r="BV135" s="126">
        <f t="shared" si="40"/>
        <v>6.2890625</v>
      </c>
      <c r="BW135" s="1" t="s">
        <v>436</v>
      </c>
      <c r="BY135" s="169" t="s">
        <v>567</v>
      </c>
      <c r="BZ135" s="1" t="s">
        <v>585</v>
      </c>
      <c r="CA135" s="63">
        <v>1120</v>
      </c>
      <c r="CB135" s="63">
        <v>30</v>
      </c>
      <c r="CC135" s="63">
        <v>84</v>
      </c>
      <c r="CD135" s="63">
        <v>21</v>
      </c>
      <c r="CE135" s="63">
        <f t="shared" si="41"/>
        <v>52920</v>
      </c>
      <c r="CF135" s="126">
        <f t="shared" si="42"/>
        <v>30.625</v>
      </c>
      <c r="CG135" s="1" t="s">
        <v>434</v>
      </c>
      <c r="CT135" s="13"/>
    </row>
    <row r="136" spans="67:98" ht="12.75" customHeight="1">
      <c r="BO136" s="162" t="s">
        <v>258</v>
      </c>
      <c r="BP136" s="44" t="s">
        <v>622</v>
      </c>
      <c r="BQ136" s="3">
        <v>528</v>
      </c>
      <c r="BR136" s="3">
        <v>18</v>
      </c>
      <c r="BS136" s="3">
        <v>30</v>
      </c>
      <c r="BT136" s="3">
        <v>21</v>
      </c>
      <c r="BU136" s="3">
        <f t="shared" si="43"/>
        <v>11340</v>
      </c>
      <c r="BV136" s="126">
        <f t="shared" si="40"/>
        <v>6.5625</v>
      </c>
      <c r="BW136" s="1" t="s">
        <v>436</v>
      </c>
      <c r="BY136" s="169" t="s">
        <v>568</v>
      </c>
      <c r="BZ136" s="1" t="s">
        <v>585</v>
      </c>
      <c r="CA136" s="63">
        <v>1120</v>
      </c>
      <c r="CB136" s="63">
        <v>30</v>
      </c>
      <c r="CC136" s="63">
        <v>84</v>
      </c>
      <c r="CD136" s="63">
        <v>24</v>
      </c>
      <c r="CE136" s="63">
        <f t="shared" si="41"/>
        <v>60480</v>
      </c>
      <c r="CF136" s="126">
        <f t="shared" si="42"/>
        <v>35</v>
      </c>
      <c r="CG136" s="1" t="s">
        <v>434</v>
      </c>
      <c r="CT136" s="13"/>
    </row>
    <row r="137" spans="67:98" ht="12.75" customHeight="1">
      <c r="BO137" s="162" t="s">
        <v>259</v>
      </c>
      <c r="BP137" s="44" t="s">
        <v>529</v>
      </c>
      <c r="BQ137" s="3">
        <v>660</v>
      </c>
      <c r="BR137" s="3">
        <v>18</v>
      </c>
      <c r="BS137" s="3">
        <v>34.5</v>
      </c>
      <c r="BT137" s="3">
        <v>21</v>
      </c>
      <c r="BU137" s="3">
        <f t="shared" si="43"/>
        <v>13041</v>
      </c>
      <c r="BV137" s="126">
        <f t="shared" si="40"/>
        <v>7.546875</v>
      </c>
      <c r="BW137" s="1" t="s">
        <v>436</v>
      </c>
      <c r="BY137" s="169" t="s">
        <v>569</v>
      </c>
      <c r="BZ137" s="1" t="s">
        <v>585</v>
      </c>
      <c r="CA137" s="63">
        <v>1448</v>
      </c>
      <c r="CB137" s="63">
        <v>30</v>
      </c>
      <c r="CC137" s="63">
        <v>90</v>
      </c>
      <c r="CD137" s="63">
        <v>24</v>
      </c>
      <c r="CE137" s="63">
        <f t="shared" si="41"/>
        <v>64800</v>
      </c>
      <c r="CF137" s="126">
        <f t="shared" si="42"/>
        <v>37.5</v>
      </c>
      <c r="CG137" s="1" t="s">
        <v>434</v>
      </c>
      <c r="CT137" s="13"/>
    </row>
    <row r="138" spans="67:98" ht="12.75" customHeight="1">
      <c r="BO138" s="162" t="s">
        <v>260</v>
      </c>
      <c r="BP138" s="44" t="s">
        <v>622</v>
      </c>
      <c r="BQ138" s="3">
        <v>568</v>
      </c>
      <c r="BR138" s="3">
        <v>21</v>
      </c>
      <c r="BS138" s="3">
        <v>30</v>
      </c>
      <c r="BT138" s="3">
        <v>21</v>
      </c>
      <c r="BU138" s="3">
        <f t="shared" si="43"/>
        <v>13230</v>
      </c>
      <c r="BV138" s="126">
        <f t="shared" si="40"/>
        <v>7.65625</v>
      </c>
      <c r="BW138" s="1" t="s">
        <v>436</v>
      </c>
      <c r="BY138" s="169" t="s">
        <v>570</v>
      </c>
      <c r="BZ138" s="1" t="s">
        <v>585</v>
      </c>
      <c r="CA138" s="63">
        <v>1448</v>
      </c>
      <c r="CB138" s="63">
        <v>30</v>
      </c>
      <c r="CC138" s="63">
        <v>96</v>
      </c>
      <c r="CD138" s="63">
        <v>24</v>
      </c>
      <c r="CE138" s="63">
        <f t="shared" si="41"/>
        <v>69120</v>
      </c>
      <c r="CF138" s="126">
        <f t="shared" si="42"/>
        <v>40</v>
      </c>
      <c r="CG138" s="1" t="s">
        <v>434</v>
      </c>
      <c r="CT138" s="13"/>
    </row>
    <row r="139" spans="67:98" ht="12.75" customHeight="1">
      <c r="BO139" s="162" t="s">
        <v>261</v>
      </c>
      <c r="BP139" s="44" t="s">
        <v>529</v>
      </c>
      <c r="BQ139" s="3">
        <v>710</v>
      </c>
      <c r="BR139" s="3">
        <v>21</v>
      </c>
      <c r="BS139" s="3">
        <v>34.5</v>
      </c>
      <c r="BT139" s="3">
        <v>21</v>
      </c>
      <c r="BU139" s="3">
        <f t="shared" si="43"/>
        <v>15214.5</v>
      </c>
      <c r="BV139" s="126">
        <f t="shared" si="40"/>
        <v>8.8046875</v>
      </c>
      <c r="BW139" s="1" t="s">
        <v>436</v>
      </c>
      <c r="BY139" s="169" t="s">
        <v>571</v>
      </c>
      <c r="BZ139" s="1" t="s">
        <v>585</v>
      </c>
      <c r="CA139" s="63">
        <v>1160</v>
      </c>
      <c r="CB139" s="63">
        <v>33</v>
      </c>
      <c r="CC139" s="63">
        <v>84</v>
      </c>
      <c r="CD139" s="63">
        <v>12</v>
      </c>
      <c r="CE139" s="63">
        <f t="shared" si="41"/>
        <v>33264</v>
      </c>
      <c r="CF139" s="126">
        <f t="shared" si="42"/>
        <v>19.25</v>
      </c>
      <c r="CG139" s="1" t="s">
        <v>434</v>
      </c>
      <c r="CT139" s="13"/>
    </row>
    <row r="140" spans="67:98" ht="12.75" customHeight="1">
      <c r="BO140" s="162" t="s">
        <v>262</v>
      </c>
      <c r="BP140" s="44" t="s">
        <v>622</v>
      </c>
      <c r="BQ140" s="3">
        <v>608</v>
      </c>
      <c r="BR140" s="3">
        <v>24</v>
      </c>
      <c r="BS140" s="3">
        <v>30</v>
      </c>
      <c r="BT140" s="3">
        <v>21</v>
      </c>
      <c r="BU140" s="3">
        <f t="shared" si="43"/>
        <v>15120</v>
      </c>
      <c r="BV140" s="126">
        <f t="shared" si="40"/>
        <v>8.75</v>
      </c>
      <c r="BW140" s="1" t="s">
        <v>436</v>
      </c>
      <c r="BY140" s="169" t="s">
        <v>572</v>
      </c>
      <c r="BZ140" s="1" t="s">
        <v>585</v>
      </c>
      <c r="CA140" s="63">
        <v>1440</v>
      </c>
      <c r="CB140" s="63">
        <v>33</v>
      </c>
      <c r="CC140" s="63">
        <v>90</v>
      </c>
      <c r="CD140" s="63">
        <v>12</v>
      </c>
      <c r="CE140" s="63">
        <f t="shared" si="41"/>
        <v>35640</v>
      </c>
      <c r="CF140" s="126">
        <f t="shared" si="42"/>
        <v>20.625</v>
      </c>
      <c r="CG140" s="1" t="s">
        <v>434</v>
      </c>
      <c r="CT140" s="13"/>
    </row>
    <row r="141" spans="1:98" ht="12.75" customHeight="1">
      <c r="A141" s="24">
        <f>B49+G49</f>
        <v>0</v>
      </c>
      <c r="BO141" s="162" t="s">
        <v>263</v>
      </c>
      <c r="BP141" s="44" t="s">
        <v>529</v>
      </c>
      <c r="BQ141" s="3">
        <v>760</v>
      </c>
      <c r="BR141" s="3">
        <v>24</v>
      </c>
      <c r="BS141" s="3">
        <v>34.5</v>
      </c>
      <c r="BT141" s="3">
        <v>21</v>
      </c>
      <c r="BU141" s="3">
        <f t="shared" si="43"/>
        <v>17388</v>
      </c>
      <c r="BV141" s="126">
        <f t="shared" si="40"/>
        <v>10.0625</v>
      </c>
      <c r="BW141" s="1" t="s">
        <v>436</v>
      </c>
      <c r="BY141" s="169" t="s">
        <v>573</v>
      </c>
      <c r="BZ141" s="1" t="s">
        <v>585</v>
      </c>
      <c r="CA141" s="63">
        <v>1440</v>
      </c>
      <c r="CB141" s="63">
        <v>33</v>
      </c>
      <c r="CC141" s="63">
        <v>96</v>
      </c>
      <c r="CD141" s="63">
        <v>12</v>
      </c>
      <c r="CE141" s="63">
        <f t="shared" si="41"/>
        <v>38016</v>
      </c>
      <c r="CF141" s="126">
        <f t="shared" si="42"/>
        <v>22</v>
      </c>
      <c r="CG141" s="1" t="s">
        <v>434</v>
      </c>
      <c r="CT141" s="13"/>
    </row>
    <row r="142" spans="67:98" ht="12.75" customHeight="1">
      <c r="BO142" s="162" t="s">
        <v>535</v>
      </c>
      <c r="BP142" s="44" t="s">
        <v>622</v>
      </c>
      <c r="BQ142" s="3">
        <v>472</v>
      </c>
      <c r="BR142" s="3">
        <v>24</v>
      </c>
      <c r="BS142" s="3">
        <v>30</v>
      </c>
      <c r="BT142" s="3">
        <v>21</v>
      </c>
      <c r="BU142" s="3">
        <f t="shared" si="43"/>
        <v>15120</v>
      </c>
      <c r="BV142" s="126">
        <f t="shared" si="40"/>
        <v>8.75</v>
      </c>
      <c r="BW142" s="1" t="s">
        <v>436</v>
      </c>
      <c r="BY142" s="169" t="s">
        <v>574</v>
      </c>
      <c r="BZ142" s="1" t="s">
        <v>585</v>
      </c>
      <c r="CA142" s="63">
        <v>1240</v>
      </c>
      <c r="CB142" s="63">
        <v>33</v>
      </c>
      <c r="CC142" s="63">
        <v>84</v>
      </c>
      <c r="CD142" s="63">
        <v>21</v>
      </c>
      <c r="CE142" s="63">
        <f t="shared" si="41"/>
        <v>58212</v>
      </c>
      <c r="CF142" s="126">
        <f t="shared" si="42"/>
        <v>33.6875</v>
      </c>
      <c r="CG142" s="1" t="s">
        <v>434</v>
      </c>
      <c r="CT142" s="13"/>
    </row>
    <row r="143" spans="67:98" ht="12.75" customHeight="1">
      <c r="BO143" s="162" t="s">
        <v>534</v>
      </c>
      <c r="BP143" s="44" t="s">
        <v>529</v>
      </c>
      <c r="BQ143" s="3">
        <v>590</v>
      </c>
      <c r="BR143" s="3">
        <v>24</v>
      </c>
      <c r="BS143" s="3">
        <v>34.5</v>
      </c>
      <c r="BT143" s="3">
        <v>21</v>
      </c>
      <c r="BU143" s="3">
        <f t="shared" si="43"/>
        <v>17388</v>
      </c>
      <c r="BV143" s="126">
        <f t="shared" si="40"/>
        <v>10.0625</v>
      </c>
      <c r="BW143" s="1" t="s">
        <v>436</v>
      </c>
      <c r="BY143" s="169" t="s">
        <v>575</v>
      </c>
      <c r="BZ143" s="1" t="s">
        <v>585</v>
      </c>
      <c r="CA143" s="63">
        <v>1240</v>
      </c>
      <c r="CB143" s="63">
        <v>33</v>
      </c>
      <c r="CC143" s="63">
        <v>84</v>
      </c>
      <c r="CD143" s="63">
        <v>24</v>
      </c>
      <c r="CE143" s="63">
        <f t="shared" si="41"/>
        <v>66528</v>
      </c>
      <c r="CF143" s="126">
        <f t="shared" si="42"/>
        <v>38.5</v>
      </c>
      <c r="CG143" s="1" t="s">
        <v>434</v>
      </c>
      <c r="CT143" s="13"/>
    </row>
    <row r="144" spans="67:98" ht="12.75" customHeight="1">
      <c r="BO144" s="162" t="s">
        <v>536</v>
      </c>
      <c r="BP144" s="44" t="s">
        <v>622</v>
      </c>
      <c r="BQ144" s="3">
        <v>496</v>
      </c>
      <c r="BR144" s="3">
        <v>30</v>
      </c>
      <c r="BS144" s="3">
        <v>30</v>
      </c>
      <c r="BT144" s="3">
        <v>21</v>
      </c>
      <c r="BU144" s="3">
        <f t="shared" si="43"/>
        <v>18900</v>
      </c>
      <c r="BV144" s="126">
        <f t="shared" si="40"/>
        <v>10.9375</v>
      </c>
      <c r="BW144" s="1" t="s">
        <v>436</v>
      </c>
      <c r="BY144" s="169" t="s">
        <v>576</v>
      </c>
      <c r="BZ144" s="1" t="s">
        <v>585</v>
      </c>
      <c r="CA144" s="63">
        <v>1552</v>
      </c>
      <c r="CB144" s="63">
        <v>33</v>
      </c>
      <c r="CC144" s="63">
        <v>90</v>
      </c>
      <c r="CD144" s="63">
        <v>24</v>
      </c>
      <c r="CE144" s="63">
        <f t="shared" si="41"/>
        <v>71280</v>
      </c>
      <c r="CF144" s="126">
        <f t="shared" si="42"/>
        <v>41.25</v>
      </c>
      <c r="CG144" s="1" t="s">
        <v>434</v>
      </c>
      <c r="CT144" s="13"/>
    </row>
    <row r="145" spans="67:98" ht="12.75" customHeight="1">
      <c r="BO145" s="162" t="s">
        <v>537</v>
      </c>
      <c r="BP145" s="44" t="s">
        <v>529</v>
      </c>
      <c r="BQ145" s="3">
        <v>620</v>
      </c>
      <c r="BR145" s="3">
        <v>30</v>
      </c>
      <c r="BS145" s="3">
        <v>34.5</v>
      </c>
      <c r="BT145" s="3">
        <v>21</v>
      </c>
      <c r="BU145" s="3">
        <f t="shared" si="43"/>
        <v>21735</v>
      </c>
      <c r="BV145" s="126">
        <f aca="true" t="shared" si="44" ref="BV145:BV207">BU145/1728</f>
        <v>12.578125</v>
      </c>
      <c r="BW145" s="1" t="s">
        <v>436</v>
      </c>
      <c r="BY145" s="169" t="s">
        <v>577</v>
      </c>
      <c r="BZ145" s="1" t="s">
        <v>585</v>
      </c>
      <c r="CA145" s="63">
        <v>1552</v>
      </c>
      <c r="CB145" s="63">
        <v>33</v>
      </c>
      <c r="CC145" s="63">
        <v>96</v>
      </c>
      <c r="CD145" s="63">
        <v>24</v>
      </c>
      <c r="CE145" s="63">
        <f t="shared" si="41"/>
        <v>76032</v>
      </c>
      <c r="CF145" s="126">
        <f t="shared" si="42"/>
        <v>44</v>
      </c>
      <c r="CG145" s="1" t="s">
        <v>434</v>
      </c>
      <c r="CT145" s="13"/>
    </row>
    <row r="146" spans="67:98" ht="12.75" customHeight="1">
      <c r="BO146" s="162" t="s">
        <v>538</v>
      </c>
      <c r="BP146" s="44" t="s">
        <v>622</v>
      </c>
      <c r="BQ146" s="3">
        <v>520</v>
      </c>
      <c r="BR146" s="3">
        <v>36</v>
      </c>
      <c r="BS146" s="3">
        <v>30</v>
      </c>
      <c r="BT146" s="3">
        <v>21</v>
      </c>
      <c r="BU146" s="3">
        <f t="shared" si="43"/>
        <v>22680</v>
      </c>
      <c r="BV146" s="126">
        <f t="shared" si="44"/>
        <v>13.125</v>
      </c>
      <c r="BW146" s="1" t="s">
        <v>436</v>
      </c>
      <c r="BY146" s="169" t="s">
        <v>578</v>
      </c>
      <c r="BZ146" s="1" t="s">
        <v>585</v>
      </c>
      <c r="CA146" s="63">
        <v>1240</v>
      </c>
      <c r="CB146" s="63">
        <v>36</v>
      </c>
      <c r="CC146" s="63">
        <v>84</v>
      </c>
      <c r="CD146" s="63">
        <v>12</v>
      </c>
      <c r="CE146" s="63">
        <f t="shared" si="41"/>
        <v>36288</v>
      </c>
      <c r="CF146" s="126">
        <f t="shared" si="42"/>
        <v>21</v>
      </c>
      <c r="CG146" s="1" t="s">
        <v>434</v>
      </c>
      <c r="CT146" s="13"/>
    </row>
    <row r="147" spans="67:98" ht="12.75" customHeight="1">
      <c r="BO147" s="162" t="s">
        <v>539</v>
      </c>
      <c r="BP147" s="44" t="s">
        <v>529</v>
      </c>
      <c r="BQ147" s="3">
        <v>650</v>
      </c>
      <c r="BR147" s="3">
        <v>36</v>
      </c>
      <c r="BS147" s="3">
        <v>34.5</v>
      </c>
      <c r="BT147" s="3">
        <v>21</v>
      </c>
      <c r="BU147" s="3">
        <f t="shared" si="43"/>
        <v>26082</v>
      </c>
      <c r="BV147" s="126">
        <f t="shared" si="44"/>
        <v>15.09375</v>
      </c>
      <c r="BW147" s="1" t="s">
        <v>436</v>
      </c>
      <c r="BY147" s="169" t="s">
        <v>579</v>
      </c>
      <c r="BZ147" s="1" t="s">
        <v>585</v>
      </c>
      <c r="CA147" s="63">
        <v>1552</v>
      </c>
      <c r="CB147" s="63">
        <v>36</v>
      </c>
      <c r="CC147" s="63">
        <v>90</v>
      </c>
      <c r="CD147" s="63">
        <v>12</v>
      </c>
      <c r="CE147" s="63">
        <f t="shared" si="41"/>
        <v>38880</v>
      </c>
      <c r="CF147" s="126">
        <f t="shared" si="42"/>
        <v>22.5</v>
      </c>
      <c r="CG147" s="1" t="s">
        <v>434</v>
      </c>
      <c r="CT147" s="13"/>
    </row>
    <row r="148" spans="67:98" ht="12.75" customHeight="1">
      <c r="BO148" s="162" t="s">
        <v>269</v>
      </c>
      <c r="BP148" s="44" t="s">
        <v>622</v>
      </c>
      <c r="BQ148" s="3">
        <v>320</v>
      </c>
      <c r="BR148" s="3">
        <v>18</v>
      </c>
      <c r="BS148" s="3">
        <v>30</v>
      </c>
      <c r="BT148" s="3">
        <v>21</v>
      </c>
      <c r="BU148" s="3">
        <f t="shared" si="43"/>
        <v>11340</v>
      </c>
      <c r="BV148" s="126">
        <f t="shared" si="44"/>
        <v>6.5625</v>
      </c>
      <c r="BW148" s="1" t="s">
        <v>436</v>
      </c>
      <c r="BY148" s="169" t="s">
        <v>580</v>
      </c>
      <c r="BZ148" s="1" t="s">
        <v>585</v>
      </c>
      <c r="CA148" s="63">
        <v>1552</v>
      </c>
      <c r="CB148" s="63">
        <v>36</v>
      </c>
      <c r="CC148" s="63">
        <v>96</v>
      </c>
      <c r="CD148" s="63">
        <v>12</v>
      </c>
      <c r="CE148" s="63">
        <f t="shared" si="41"/>
        <v>41472</v>
      </c>
      <c r="CF148" s="126">
        <f t="shared" si="42"/>
        <v>24</v>
      </c>
      <c r="CG148" s="1" t="s">
        <v>434</v>
      </c>
      <c r="CT148" s="13"/>
    </row>
    <row r="149" spans="67:98" ht="12.75" customHeight="1">
      <c r="BO149" s="162" t="s">
        <v>270</v>
      </c>
      <c r="BP149" s="44" t="s">
        <v>529</v>
      </c>
      <c r="BQ149" s="3">
        <v>400</v>
      </c>
      <c r="BR149" s="3">
        <v>18</v>
      </c>
      <c r="BS149" s="3">
        <v>34.5</v>
      </c>
      <c r="BT149" s="3">
        <v>21</v>
      </c>
      <c r="BU149" s="3">
        <f t="shared" si="43"/>
        <v>13041</v>
      </c>
      <c r="BV149" s="126">
        <f t="shared" si="44"/>
        <v>7.546875</v>
      </c>
      <c r="BW149" s="1" t="s">
        <v>436</v>
      </c>
      <c r="BY149" s="169" t="s">
        <v>581</v>
      </c>
      <c r="BZ149" s="1" t="s">
        <v>585</v>
      </c>
      <c r="CA149" s="63">
        <v>1344</v>
      </c>
      <c r="CB149" s="63">
        <v>36</v>
      </c>
      <c r="CC149" s="63">
        <v>84</v>
      </c>
      <c r="CD149" s="63">
        <v>21</v>
      </c>
      <c r="CE149" s="63">
        <f t="shared" si="41"/>
        <v>63504</v>
      </c>
      <c r="CF149" s="126">
        <f t="shared" si="42"/>
        <v>36.75</v>
      </c>
      <c r="CG149" s="1" t="s">
        <v>434</v>
      </c>
      <c r="CT149" s="13"/>
    </row>
    <row r="150" spans="67:98" ht="12.75" customHeight="1">
      <c r="BO150" s="162" t="s">
        <v>271</v>
      </c>
      <c r="BP150" s="44" t="s">
        <v>622</v>
      </c>
      <c r="BQ150" s="3">
        <v>320</v>
      </c>
      <c r="BR150" s="3">
        <v>21</v>
      </c>
      <c r="BS150" s="3">
        <v>30</v>
      </c>
      <c r="BT150" s="3">
        <v>21</v>
      </c>
      <c r="BU150" s="3">
        <f t="shared" si="43"/>
        <v>13230</v>
      </c>
      <c r="BV150" s="126">
        <f t="shared" si="44"/>
        <v>7.65625</v>
      </c>
      <c r="BW150" s="1" t="s">
        <v>436</v>
      </c>
      <c r="BY150" s="169" t="s">
        <v>582</v>
      </c>
      <c r="BZ150" s="1" t="s">
        <v>585</v>
      </c>
      <c r="CA150" s="63">
        <v>1344</v>
      </c>
      <c r="CB150" s="63">
        <v>36</v>
      </c>
      <c r="CC150" s="63">
        <v>84</v>
      </c>
      <c r="CD150" s="63">
        <v>24</v>
      </c>
      <c r="CE150" s="63">
        <f t="shared" si="41"/>
        <v>72576</v>
      </c>
      <c r="CF150" s="126">
        <f t="shared" si="42"/>
        <v>42</v>
      </c>
      <c r="CG150" s="1" t="s">
        <v>434</v>
      </c>
      <c r="CT150" s="13"/>
    </row>
    <row r="151" spans="67:99" ht="12.75" customHeight="1">
      <c r="BO151" s="162" t="s">
        <v>272</v>
      </c>
      <c r="BP151" s="44" t="s">
        <v>529</v>
      </c>
      <c r="BQ151" s="3">
        <v>400</v>
      </c>
      <c r="BR151" s="3">
        <v>21</v>
      </c>
      <c r="BS151" s="3">
        <v>34.5</v>
      </c>
      <c r="BT151" s="3">
        <v>21</v>
      </c>
      <c r="BU151" s="3">
        <f t="shared" si="43"/>
        <v>15214.5</v>
      </c>
      <c r="BV151" s="126">
        <f t="shared" si="44"/>
        <v>8.8046875</v>
      </c>
      <c r="BW151" s="1" t="s">
        <v>436</v>
      </c>
      <c r="BY151" s="169" t="s">
        <v>583</v>
      </c>
      <c r="BZ151" s="1" t="s">
        <v>585</v>
      </c>
      <c r="CA151" s="63">
        <v>1680</v>
      </c>
      <c r="CB151" s="63">
        <v>36</v>
      </c>
      <c r="CC151" s="63">
        <v>90</v>
      </c>
      <c r="CD151" s="63">
        <v>24</v>
      </c>
      <c r="CE151" s="63">
        <f t="shared" si="41"/>
        <v>77760</v>
      </c>
      <c r="CF151" s="126">
        <f t="shared" si="42"/>
        <v>45</v>
      </c>
      <c r="CG151" s="1" t="s">
        <v>434</v>
      </c>
      <c r="CT151" s="13"/>
      <c r="CU151" s="65"/>
    </row>
    <row r="152" spans="67:98" ht="12.75" customHeight="1">
      <c r="BO152" s="162" t="s">
        <v>376</v>
      </c>
      <c r="BP152" s="44" t="s">
        <v>622</v>
      </c>
      <c r="BQ152" s="3">
        <v>320</v>
      </c>
      <c r="BR152" s="3">
        <v>24</v>
      </c>
      <c r="BS152" s="3">
        <v>30</v>
      </c>
      <c r="BT152" s="3">
        <v>21</v>
      </c>
      <c r="BU152" s="3">
        <f t="shared" si="43"/>
        <v>15120</v>
      </c>
      <c r="BV152" s="126">
        <f t="shared" si="44"/>
        <v>8.75</v>
      </c>
      <c r="BW152" s="1" t="s">
        <v>436</v>
      </c>
      <c r="BY152" s="169" t="s">
        <v>584</v>
      </c>
      <c r="BZ152" s="1" t="s">
        <v>585</v>
      </c>
      <c r="CA152" s="63">
        <v>1680</v>
      </c>
      <c r="CB152" s="63">
        <v>36</v>
      </c>
      <c r="CC152" s="63">
        <v>96</v>
      </c>
      <c r="CD152" s="63">
        <v>24</v>
      </c>
      <c r="CE152" s="63">
        <f t="shared" si="41"/>
        <v>82944</v>
      </c>
      <c r="CF152" s="126">
        <f t="shared" si="42"/>
        <v>48</v>
      </c>
      <c r="CG152" s="1" t="s">
        <v>434</v>
      </c>
      <c r="CT152" s="13"/>
    </row>
    <row r="153" spans="67:98" ht="12.75" customHeight="1">
      <c r="BO153" s="162" t="s">
        <v>729</v>
      </c>
      <c r="BP153" s="44" t="s">
        <v>622</v>
      </c>
      <c r="BQ153" s="3">
        <v>320</v>
      </c>
      <c r="BR153" s="3">
        <v>24</v>
      </c>
      <c r="BS153" s="3">
        <v>30</v>
      </c>
      <c r="BT153" s="3">
        <v>21</v>
      </c>
      <c r="BU153" s="3">
        <f t="shared" si="43"/>
        <v>15120</v>
      </c>
      <c r="BV153" s="126">
        <f t="shared" si="44"/>
        <v>8.75</v>
      </c>
      <c r="BW153" s="1" t="s">
        <v>436</v>
      </c>
      <c r="BY153" s="169" t="s">
        <v>625</v>
      </c>
      <c r="BZ153" s="1" t="s">
        <v>618</v>
      </c>
      <c r="CA153" s="63">
        <v>396</v>
      </c>
      <c r="CB153" s="63">
        <v>12</v>
      </c>
      <c r="CC153" s="63">
        <v>30</v>
      </c>
      <c r="CD153" s="63">
        <v>12</v>
      </c>
      <c r="CE153" s="63">
        <f aca="true" t="shared" si="45" ref="CE153:CE158">CB153*CC153*CD153</f>
        <v>4320</v>
      </c>
      <c r="CF153" s="126">
        <f t="shared" si="42"/>
        <v>2.5</v>
      </c>
      <c r="CG153" s="1" t="s">
        <v>434</v>
      </c>
      <c r="CT153" s="13"/>
    </row>
    <row r="154" spans="67:98" ht="12.75" customHeight="1">
      <c r="BO154" s="162" t="s">
        <v>540</v>
      </c>
      <c r="BP154" s="44" t="s">
        <v>622</v>
      </c>
      <c r="BQ154" s="3">
        <v>336</v>
      </c>
      <c r="BR154" s="3">
        <v>24</v>
      </c>
      <c r="BS154" s="3">
        <v>30</v>
      </c>
      <c r="BT154" s="3">
        <v>21</v>
      </c>
      <c r="BU154" s="3">
        <f t="shared" si="43"/>
        <v>15120</v>
      </c>
      <c r="BV154" s="126">
        <f t="shared" si="44"/>
        <v>8.75</v>
      </c>
      <c r="BW154" s="1" t="s">
        <v>436</v>
      </c>
      <c r="BY154" s="169" t="s">
        <v>626</v>
      </c>
      <c r="BZ154" s="1" t="s">
        <v>618</v>
      </c>
      <c r="CA154" s="63">
        <v>428</v>
      </c>
      <c r="CB154" s="63">
        <v>15</v>
      </c>
      <c r="CC154" s="63">
        <v>30</v>
      </c>
      <c r="CD154" s="63">
        <v>12</v>
      </c>
      <c r="CE154" s="63">
        <f t="shared" si="45"/>
        <v>5400</v>
      </c>
      <c r="CF154" s="126">
        <f>CE154/1728</f>
        <v>3.125</v>
      </c>
      <c r="CG154" s="1" t="s">
        <v>434</v>
      </c>
      <c r="CT154" s="13"/>
    </row>
    <row r="155" spans="67:98" ht="12.75" customHeight="1">
      <c r="BO155" s="162" t="s">
        <v>532</v>
      </c>
      <c r="BP155" s="44" t="s">
        <v>622</v>
      </c>
      <c r="BQ155" s="3">
        <v>320</v>
      </c>
      <c r="BR155" s="3">
        <v>24</v>
      </c>
      <c r="BS155" s="3">
        <v>30</v>
      </c>
      <c r="BT155" s="3">
        <v>21</v>
      </c>
      <c r="BU155" s="3">
        <f t="shared" si="43"/>
        <v>15120</v>
      </c>
      <c r="BV155" s="126">
        <f t="shared" si="44"/>
        <v>8.75</v>
      </c>
      <c r="BW155" s="1" t="s">
        <v>436</v>
      </c>
      <c r="BY155" s="169" t="s">
        <v>627</v>
      </c>
      <c r="BZ155" s="1" t="s">
        <v>618</v>
      </c>
      <c r="CA155" s="63">
        <v>464</v>
      </c>
      <c r="CB155" s="63">
        <v>18</v>
      </c>
      <c r="CC155" s="63">
        <v>30</v>
      </c>
      <c r="CD155" s="63">
        <v>12</v>
      </c>
      <c r="CE155" s="63">
        <f t="shared" si="45"/>
        <v>6480</v>
      </c>
      <c r="CF155" s="126">
        <f>CE155/1728</f>
        <v>3.75</v>
      </c>
      <c r="CG155" s="1" t="s">
        <v>434</v>
      </c>
      <c r="CT155" s="13"/>
    </row>
    <row r="156" spans="67:98" ht="12.75" customHeight="1">
      <c r="BO156" s="162" t="s">
        <v>542</v>
      </c>
      <c r="BP156" s="44" t="s">
        <v>529</v>
      </c>
      <c r="BQ156" s="3">
        <v>400</v>
      </c>
      <c r="BR156" s="3">
        <v>24</v>
      </c>
      <c r="BS156" s="3">
        <v>34.5</v>
      </c>
      <c r="BT156" s="3">
        <v>21</v>
      </c>
      <c r="BU156" s="3">
        <f t="shared" si="43"/>
        <v>17388</v>
      </c>
      <c r="BV156" s="126">
        <f t="shared" si="44"/>
        <v>10.0625</v>
      </c>
      <c r="BW156" s="1" t="s">
        <v>436</v>
      </c>
      <c r="BY156" s="169" t="s">
        <v>628</v>
      </c>
      <c r="BZ156" s="1" t="s">
        <v>618</v>
      </c>
      <c r="CA156" s="63">
        <v>488</v>
      </c>
      <c r="CB156" s="63">
        <v>21</v>
      </c>
      <c r="CC156" s="63">
        <v>30</v>
      </c>
      <c r="CD156" s="63">
        <v>12</v>
      </c>
      <c r="CE156" s="63">
        <f t="shared" si="45"/>
        <v>7560</v>
      </c>
      <c r="CF156" s="126">
        <f>CE156/1728</f>
        <v>4.375</v>
      </c>
      <c r="CG156" s="1" t="s">
        <v>434</v>
      </c>
      <c r="CT156" s="13"/>
    </row>
    <row r="157" spans="67:98" ht="12.75" customHeight="1">
      <c r="BO157" s="162" t="s">
        <v>541</v>
      </c>
      <c r="BP157" s="44" t="s">
        <v>529</v>
      </c>
      <c r="BQ157" s="3">
        <v>400</v>
      </c>
      <c r="BR157" s="3">
        <v>24</v>
      </c>
      <c r="BS157" s="3">
        <v>34.5</v>
      </c>
      <c r="BT157" s="3">
        <v>21</v>
      </c>
      <c r="BU157" s="3">
        <f t="shared" si="43"/>
        <v>17388</v>
      </c>
      <c r="BV157" s="126">
        <f t="shared" si="44"/>
        <v>10.0625</v>
      </c>
      <c r="BW157" s="1" t="s">
        <v>436</v>
      </c>
      <c r="BY157" s="169" t="s">
        <v>179</v>
      </c>
      <c r="BZ157" s="1" t="s">
        <v>618</v>
      </c>
      <c r="CA157" s="63">
        <v>528</v>
      </c>
      <c r="CB157" s="63">
        <v>24</v>
      </c>
      <c r="CC157" s="63">
        <v>30</v>
      </c>
      <c r="CD157" s="63">
        <v>12</v>
      </c>
      <c r="CE157" s="63">
        <f t="shared" si="45"/>
        <v>8640</v>
      </c>
      <c r="CF157" s="126">
        <f aca="true" t="shared" si="46" ref="CF157:CF162">CE157/1728</f>
        <v>5</v>
      </c>
      <c r="CG157" s="1" t="s">
        <v>434</v>
      </c>
      <c r="CT157" s="13"/>
    </row>
    <row r="158" spans="67:98" ht="12.75" customHeight="1">
      <c r="BO158" s="162" t="s">
        <v>533</v>
      </c>
      <c r="BP158" s="44" t="s">
        <v>529</v>
      </c>
      <c r="BQ158" s="3">
        <v>420</v>
      </c>
      <c r="BR158" s="3">
        <v>24</v>
      </c>
      <c r="BS158" s="3">
        <v>34.5</v>
      </c>
      <c r="BT158" s="3">
        <v>21</v>
      </c>
      <c r="BU158" s="3">
        <f t="shared" si="43"/>
        <v>17388</v>
      </c>
      <c r="BV158" s="126">
        <f t="shared" si="44"/>
        <v>10.0625</v>
      </c>
      <c r="BW158" s="1" t="s">
        <v>436</v>
      </c>
      <c r="BY158" s="169" t="s">
        <v>629</v>
      </c>
      <c r="BZ158" s="1" t="s">
        <v>618</v>
      </c>
      <c r="CA158" s="63">
        <v>528</v>
      </c>
      <c r="CB158" s="63">
        <v>24</v>
      </c>
      <c r="CC158" s="63">
        <v>30</v>
      </c>
      <c r="CD158" s="63">
        <v>12</v>
      </c>
      <c r="CE158" s="63">
        <f t="shared" si="45"/>
        <v>8640</v>
      </c>
      <c r="CF158" s="126">
        <f t="shared" si="46"/>
        <v>5</v>
      </c>
      <c r="CG158" s="1" t="s">
        <v>434</v>
      </c>
      <c r="CT158" s="13"/>
    </row>
    <row r="159" spans="67:99" ht="12.75" customHeight="1">
      <c r="BO159" s="162" t="s">
        <v>544</v>
      </c>
      <c r="BP159" s="44" t="s">
        <v>529</v>
      </c>
      <c r="BQ159" s="3">
        <v>422</v>
      </c>
      <c r="BR159" s="3">
        <v>24</v>
      </c>
      <c r="BS159" s="3">
        <v>34.5</v>
      </c>
      <c r="BT159" s="3">
        <v>21</v>
      </c>
      <c r="BU159" s="3">
        <f t="shared" si="43"/>
        <v>17388</v>
      </c>
      <c r="BV159" s="126">
        <f t="shared" si="44"/>
        <v>10.0625</v>
      </c>
      <c r="BW159" s="1" t="s">
        <v>436</v>
      </c>
      <c r="BY159" s="169" t="s">
        <v>180</v>
      </c>
      <c r="BZ159" s="1" t="s">
        <v>618</v>
      </c>
      <c r="CA159" s="63">
        <v>596</v>
      </c>
      <c r="CB159" s="63">
        <v>27</v>
      </c>
      <c r="CC159" s="63">
        <v>30</v>
      </c>
      <c r="CD159" s="63">
        <v>12</v>
      </c>
      <c r="CE159" s="63">
        <f>CB159*CC159*CD159</f>
        <v>9720</v>
      </c>
      <c r="CF159" s="126">
        <f t="shared" si="46"/>
        <v>5.625</v>
      </c>
      <c r="CG159" s="1" t="s">
        <v>434</v>
      </c>
      <c r="CT159" s="13"/>
      <c r="CU159" s="65"/>
    </row>
    <row r="160" spans="67:98" ht="12.75" customHeight="1">
      <c r="BO160" s="162" t="s">
        <v>273</v>
      </c>
      <c r="BP160" s="44" t="s">
        <v>622</v>
      </c>
      <c r="BQ160" s="3">
        <v>352</v>
      </c>
      <c r="BR160" s="3">
        <v>27</v>
      </c>
      <c r="BS160" s="3">
        <v>30</v>
      </c>
      <c r="BT160" s="3">
        <v>21</v>
      </c>
      <c r="BU160" s="3">
        <f t="shared" si="43"/>
        <v>17010</v>
      </c>
      <c r="BV160" s="126">
        <f t="shared" si="44"/>
        <v>9.84375</v>
      </c>
      <c r="BW160" s="1" t="s">
        <v>436</v>
      </c>
      <c r="BY160" s="169" t="s">
        <v>181</v>
      </c>
      <c r="BZ160" s="1" t="s">
        <v>618</v>
      </c>
      <c r="CA160" s="63">
        <v>648</v>
      </c>
      <c r="CB160" s="63">
        <v>30</v>
      </c>
      <c r="CC160" s="63">
        <v>30</v>
      </c>
      <c r="CD160" s="63">
        <v>12</v>
      </c>
      <c r="CE160" s="63">
        <f>CB160*CC160*CD160</f>
        <v>10800</v>
      </c>
      <c r="CF160" s="126">
        <f t="shared" si="46"/>
        <v>6.25</v>
      </c>
      <c r="CG160" s="1" t="s">
        <v>434</v>
      </c>
      <c r="CT160" s="13"/>
    </row>
    <row r="161" spans="67:98" ht="12.75" customHeight="1">
      <c r="BO161" s="162" t="s">
        <v>274</v>
      </c>
      <c r="BP161" s="44" t="s">
        <v>622</v>
      </c>
      <c r="BQ161" s="3">
        <v>336</v>
      </c>
      <c r="BR161" s="3">
        <v>27</v>
      </c>
      <c r="BS161" s="3">
        <v>30</v>
      </c>
      <c r="BT161" s="3">
        <v>21</v>
      </c>
      <c r="BU161" s="3">
        <f t="shared" si="43"/>
        <v>17010</v>
      </c>
      <c r="BV161" s="126">
        <f t="shared" si="44"/>
        <v>9.84375</v>
      </c>
      <c r="BW161" s="1" t="s">
        <v>436</v>
      </c>
      <c r="BY161" s="169" t="s">
        <v>182</v>
      </c>
      <c r="BZ161" s="1" t="s">
        <v>618</v>
      </c>
      <c r="CA161" s="63">
        <v>688</v>
      </c>
      <c r="CB161" s="63">
        <v>33</v>
      </c>
      <c r="CC161" s="63">
        <v>30</v>
      </c>
      <c r="CD161" s="63">
        <v>12</v>
      </c>
      <c r="CE161" s="63">
        <f>CB161*CC161*CD161</f>
        <v>11880</v>
      </c>
      <c r="CF161" s="126">
        <f t="shared" si="46"/>
        <v>6.875</v>
      </c>
      <c r="CG161" s="1" t="s">
        <v>434</v>
      </c>
      <c r="CT161" s="13"/>
    </row>
    <row r="162" spans="67:98" ht="12.75" customHeight="1">
      <c r="BO162" s="162" t="s">
        <v>276</v>
      </c>
      <c r="BP162" s="44" t="s">
        <v>529</v>
      </c>
      <c r="BQ162" s="3">
        <v>440</v>
      </c>
      <c r="BR162" s="3">
        <v>27</v>
      </c>
      <c r="BS162" s="3">
        <v>34.5</v>
      </c>
      <c r="BT162" s="3">
        <v>21</v>
      </c>
      <c r="BU162" s="3">
        <f t="shared" si="43"/>
        <v>19561.5</v>
      </c>
      <c r="BV162" s="126">
        <f t="shared" si="44"/>
        <v>11.3203125</v>
      </c>
      <c r="BW162" s="1" t="s">
        <v>436</v>
      </c>
      <c r="BY162" s="169" t="s">
        <v>183</v>
      </c>
      <c r="BZ162" s="1" t="s">
        <v>618</v>
      </c>
      <c r="CA162" s="63">
        <v>708</v>
      </c>
      <c r="CB162" s="63">
        <v>36</v>
      </c>
      <c r="CC162" s="63">
        <v>30</v>
      </c>
      <c r="CD162" s="63">
        <v>12</v>
      </c>
      <c r="CE162" s="63">
        <f>CB162*CC162*CD162</f>
        <v>12960</v>
      </c>
      <c r="CF162" s="126">
        <f t="shared" si="46"/>
        <v>7.5</v>
      </c>
      <c r="CG162" s="1" t="s">
        <v>434</v>
      </c>
      <c r="CT162" s="13"/>
    </row>
    <row r="163" spans="67:98" ht="12.75" customHeight="1">
      <c r="BO163" s="162" t="s">
        <v>275</v>
      </c>
      <c r="BP163" s="44" t="s">
        <v>529</v>
      </c>
      <c r="BQ163" s="3">
        <v>422</v>
      </c>
      <c r="BR163" s="3">
        <v>27</v>
      </c>
      <c r="BS163" s="3">
        <v>34.5</v>
      </c>
      <c r="BT163" s="3">
        <v>21</v>
      </c>
      <c r="BU163" s="3">
        <f t="shared" si="43"/>
        <v>19561.5</v>
      </c>
      <c r="BV163" s="126">
        <f t="shared" si="44"/>
        <v>11.3203125</v>
      </c>
      <c r="BW163" s="1" t="s">
        <v>436</v>
      </c>
      <c r="BY163" s="169" t="s">
        <v>671</v>
      </c>
      <c r="BZ163" s="1" t="s">
        <v>683</v>
      </c>
      <c r="CA163" s="63">
        <v>340</v>
      </c>
      <c r="CB163" s="63">
        <v>30</v>
      </c>
      <c r="CC163" s="63">
        <v>15</v>
      </c>
      <c r="CD163" s="63">
        <v>8</v>
      </c>
      <c r="CE163" s="63">
        <f aca="true" t="shared" si="47" ref="CE163:CE170">CB163*CC163*CD163</f>
        <v>3600</v>
      </c>
      <c r="CF163" s="126">
        <f>CE163/1728</f>
        <v>2.0833333333333335</v>
      </c>
      <c r="CG163" s="1" t="s">
        <v>434</v>
      </c>
      <c r="CT163" s="13"/>
    </row>
    <row r="164" spans="67:98" ht="12.75" customHeight="1">
      <c r="BO164" s="162" t="s">
        <v>277</v>
      </c>
      <c r="BP164" s="44" t="s">
        <v>622</v>
      </c>
      <c r="BQ164" s="3">
        <v>360</v>
      </c>
      <c r="BR164" s="3">
        <v>30</v>
      </c>
      <c r="BS164" s="3">
        <v>30</v>
      </c>
      <c r="BT164" s="3">
        <v>21</v>
      </c>
      <c r="BU164" s="3">
        <f t="shared" si="43"/>
        <v>18900</v>
      </c>
      <c r="BV164" s="126">
        <f t="shared" si="44"/>
        <v>10.9375</v>
      </c>
      <c r="BW164" s="1" t="s">
        <v>436</v>
      </c>
      <c r="BY164" s="169" t="s">
        <v>672</v>
      </c>
      <c r="BZ164" s="1" t="s">
        <v>683</v>
      </c>
      <c r="CA164" s="63">
        <v>340</v>
      </c>
      <c r="CB164" s="63">
        <v>33</v>
      </c>
      <c r="CC164" s="63">
        <v>15</v>
      </c>
      <c r="CD164" s="63">
        <v>12</v>
      </c>
      <c r="CE164" s="63">
        <f t="shared" si="47"/>
        <v>5940</v>
      </c>
      <c r="CF164" s="126">
        <f>CE164/1728</f>
        <v>3.4375</v>
      </c>
      <c r="CG164" s="1" t="s">
        <v>434</v>
      </c>
      <c r="CT164" s="13"/>
    </row>
    <row r="165" spans="67:98" ht="12.75" customHeight="1">
      <c r="BO165" s="162" t="s">
        <v>278</v>
      </c>
      <c r="BP165" s="44" t="s">
        <v>622</v>
      </c>
      <c r="BQ165" s="3">
        <v>344</v>
      </c>
      <c r="BR165" s="3">
        <v>30</v>
      </c>
      <c r="BS165" s="3">
        <v>30</v>
      </c>
      <c r="BT165" s="3">
        <v>21</v>
      </c>
      <c r="BU165" s="3">
        <f t="shared" si="43"/>
        <v>18900</v>
      </c>
      <c r="BV165" s="126">
        <f t="shared" si="44"/>
        <v>10.9375</v>
      </c>
      <c r="BW165" s="1" t="s">
        <v>436</v>
      </c>
      <c r="BY165" s="169" t="s">
        <v>673</v>
      </c>
      <c r="BZ165" s="1" t="s">
        <v>683</v>
      </c>
      <c r="CA165" s="63">
        <v>360</v>
      </c>
      <c r="CB165" s="63">
        <v>33</v>
      </c>
      <c r="CC165" s="63">
        <v>18</v>
      </c>
      <c r="CD165" s="63">
        <v>12</v>
      </c>
      <c r="CE165" s="63">
        <f t="shared" si="47"/>
        <v>7128</v>
      </c>
      <c r="CF165" s="126">
        <f aca="true" t="shared" si="48" ref="CF165:CF190">CE165/1728</f>
        <v>4.125</v>
      </c>
      <c r="CG165" s="1" t="s">
        <v>434</v>
      </c>
      <c r="CT165" s="13"/>
    </row>
    <row r="166" spans="67:98" ht="12.75" customHeight="1">
      <c r="BO166" s="162" t="s">
        <v>280</v>
      </c>
      <c r="BP166" s="44" t="s">
        <v>529</v>
      </c>
      <c r="BQ166" s="3">
        <v>450</v>
      </c>
      <c r="BR166" s="3">
        <v>30</v>
      </c>
      <c r="BS166" s="3">
        <v>34.5</v>
      </c>
      <c r="BT166" s="3">
        <v>21</v>
      </c>
      <c r="BU166" s="3">
        <f t="shared" si="43"/>
        <v>21735</v>
      </c>
      <c r="BV166" s="126">
        <f t="shared" si="44"/>
        <v>12.578125</v>
      </c>
      <c r="BW166" s="1" t="s">
        <v>436</v>
      </c>
      <c r="BY166" s="169" t="s">
        <v>674</v>
      </c>
      <c r="BZ166" s="1" t="s">
        <v>683</v>
      </c>
      <c r="CA166" s="63">
        <v>396</v>
      </c>
      <c r="CB166" s="63">
        <v>33</v>
      </c>
      <c r="CC166" s="63">
        <v>24</v>
      </c>
      <c r="CD166" s="63">
        <v>12</v>
      </c>
      <c r="CE166" s="63">
        <f t="shared" si="47"/>
        <v>9504</v>
      </c>
      <c r="CF166" s="126">
        <f t="shared" si="48"/>
        <v>5.5</v>
      </c>
      <c r="CG166" s="1" t="s">
        <v>434</v>
      </c>
      <c r="CT166" s="13"/>
    </row>
    <row r="167" spans="67:98" ht="12.75" customHeight="1">
      <c r="BO167" s="162" t="s">
        <v>279</v>
      </c>
      <c r="BP167" s="44" t="s">
        <v>529</v>
      </c>
      <c r="BQ167" s="3">
        <v>430</v>
      </c>
      <c r="BR167" s="3">
        <v>30</v>
      </c>
      <c r="BS167" s="3">
        <v>34.5</v>
      </c>
      <c r="BT167" s="3">
        <v>21</v>
      </c>
      <c r="BU167" s="3">
        <f t="shared" si="43"/>
        <v>21735</v>
      </c>
      <c r="BV167" s="126">
        <f t="shared" si="44"/>
        <v>12.578125</v>
      </c>
      <c r="BW167" s="1" t="s">
        <v>436</v>
      </c>
      <c r="BY167" s="169" t="s">
        <v>675</v>
      </c>
      <c r="BZ167" s="1" t="s">
        <v>683</v>
      </c>
      <c r="CA167" s="63">
        <v>352</v>
      </c>
      <c r="CB167" s="63">
        <v>36</v>
      </c>
      <c r="CC167" s="63">
        <v>12</v>
      </c>
      <c r="CD167" s="63">
        <v>12</v>
      </c>
      <c r="CE167" s="63">
        <f t="shared" si="47"/>
        <v>5184</v>
      </c>
      <c r="CF167" s="126">
        <f t="shared" si="48"/>
        <v>3</v>
      </c>
      <c r="CG167" s="1" t="s">
        <v>434</v>
      </c>
      <c r="CT167" s="13"/>
    </row>
    <row r="168" spans="67:98" ht="12.75" customHeight="1">
      <c r="BO168" s="162" t="s">
        <v>281</v>
      </c>
      <c r="BP168" s="44" t="s">
        <v>622</v>
      </c>
      <c r="BQ168" s="3">
        <v>384</v>
      </c>
      <c r="BR168" s="3">
        <v>33</v>
      </c>
      <c r="BS168" s="3">
        <v>30</v>
      </c>
      <c r="BT168" s="3">
        <v>21</v>
      </c>
      <c r="BU168" s="3">
        <f t="shared" si="43"/>
        <v>20790</v>
      </c>
      <c r="BV168" s="126">
        <f t="shared" si="44"/>
        <v>12.03125</v>
      </c>
      <c r="BW168" s="1" t="s">
        <v>436</v>
      </c>
      <c r="BY168" s="169" t="s">
        <v>676</v>
      </c>
      <c r="BZ168" s="1" t="s">
        <v>683</v>
      </c>
      <c r="CA168" s="63">
        <v>360</v>
      </c>
      <c r="CB168" s="63">
        <v>36</v>
      </c>
      <c r="CC168" s="63">
        <v>15</v>
      </c>
      <c r="CD168" s="63">
        <v>12</v>
      </c>
      <c r="CE168" s="63">
        <f t="shared" si="47"/>
        <v>6480</v>
      </c>
      <c r="CF168" s="126">
        <f t="shared" si="48"/>
        <v>3.75</v>
      </c>
      <c r="CG168" s="1" t="s">
        <v>434</v>
      </c>
      <c r="CT168" s="13"/>
    </row>
    <row r="169" spans="67:98" ht="12.75" customHeight="1">
      <c r="BO169" s="162" t="s">
        <v>282</v>
      </c>
      <c r="BP169" s="44" t="s">
        <v>622</v>
      </c>
      <c r="BQ169" s="3">
        <v>464</v>
      </c>
      <c r="BR169" s="3">
        <v>33</v>
      </c>
      <c r="BS169" s="3">
        <v>30</v>
      </c>
      <c r="BT169" s="3">
        <v>21</v>
      </c>
      <c r="BU169" s="3">
        <f t="shared" si="43"/>
        <v>20790</v>
      </c>
      <c r="BV169" s="126">
        <f t="shared" si="44"/>
        <v>12.03125</v>
      </c>
      <c r="BW169" s="1" t="s">
        <v>436</v>
      </c>
      <c r="BY169" s="169" t="s">
        <v>677</v>
      </c>
      <c r="BZ169" s="1" t="s">
        <v>683</v>
      </c>
      <c r="CA169" s="63">
        <v>380</v>
      </c>
      <c r="CB169" s="63">
        <v>36</v>
      </c>
      <c r="CC169" s="63">
        <v>18</v>
      </c>
      <c r="CD169" s="63">
        <v>12</v>
      </c>
      <c r="CE169" s="63">
        <f t="shared" si="47"/>
        <v>7776</v>
      </c>
      <c r="CF169" s="126">
        <f t="shared" si="48"/>
        <v>4.5</v>
      </c>
      <c r="CG169" s="1" t="s">
        <v>434</v>
      </c>
      <c r="CT169" s="13"/>
    </row>
    <row r="170" spans="67:98" ht="12.75" customHeight="1">
      <c r="BO170" s="162" t="s">
        <v>283</v>
      </c>
      <c r="BP170" s="44" t="s">
        <v>529</v>
      </c>
      <c r="BQ170" s="3">
        <v>556</v>
      </c>
      <c r="BR170" s="3">
        <v>33</v>
      </c>
      <c r="BS170" s="3">
        <v>34.5</v>
      </c>
      <c r="BT170" s="3">
        <v>21</v>
      </c>
      <c r="BU170" s="3">
        <f t="shared" si="43"/>
        <v>23908.5</v>
      </c>
      <c r="BV170" s="126">
        <f t="shared" si="44"/>
        <v>13.8359375</v>
      </c>
      <c r="BW170" s="1" t="s">
        <v>436</v>
      </c>
      <c r="BY170" s="169" t="s">
        <v>678</v>
      </c>
      <c r="BZ170" s="1" t="s">
        <v>683</v>
      </c>
      <c r="CA170" s="63">
        <v>404</v>
      </c>
      <c r="CB170" s="63">
        <v>36</v>
      </c>
      <c r="CC170" s="63">
        <v>24</v>
      </c>
      <c r="CD170" s="63">
        <v>12</v>
      </c>
      <c r="CE170" s="63">
        <f t="shared" si="47"/>
        <v>10368</v>
      </c>
      <c r="CF170" s="126">
        <f t="shared" si="48"/>
        <v>6</v>
      </c>
      <c r="CG170" s="1" t="s">
        <v>434</v>
      </c>
      <c r="CT170" s="13"/>
    </row>
    <row r="171" spans="67:98" ht="12.75" customHeight="1">
      <c r="BO171" s="162" t="s">
        <v>284</v>
      </c>
      <c r="BP171" s="44" t="s">
        <v>622</v>
      </c>
      <c r="BQ171" s="3">
        <v>384</v>
      </c>
      <c r="BR171" s="3">
        <v>33</v>
      </c>
      <c r="BS171" s="3">
        <v>30</v>
      </c>
      <c r="BT171" s="3">
        <v>21</v>
      </c>
      <c r="BU171" s="3">
        <f t="shared" si="43"/>
        <v>20790</v>
      </c>
      <c r="BV171" s="126">
        <f t="shared" si="44"/>
        <v>12.03125</v>
      </c>
      <c r="BW171" s="1" t="s">
        <v>436</v>
      </c>
      <c r="BY171" s="169" t="s">
        <v>679</v>
      </c>
      <c r="BZ171" s="1" t="s">
        <v>683</v>
      </c>
      <c r="CA171" s="63">
        <v>370</v>
      </c>
      <c r="CB171" s="63">
        <v>39</v>
      </c>
      <c r="CC171" s="63">
        <v>12</v>
      </c>
      <c r="CD171" s="63">
        <v>12</v>
      </c>
      <c r="CE171" s="63">
        <f aca="true" t="shared" si="49" ref="CE171:CE191">CB171*CC171*CD171</f>
        <v>5616</v>
      </c>
      <c r="CF171" s="126">
        <f t="shared" si="48"/>
        <v>3.25</v>
      </c>
      <c r="CG171" s="1" t="s">
        <v>434</v>
      </c>
      <c r="CT171" s="13"/>
    </row>
    <row r="172" spans="67:98" ht="12.75" customHeight="1">
      <c r="BO172" s="162" t="s">
        <v>285</v>
      </c>
      <c r="BP172" s="44" t="s">
        <v>529</v>
      </c>
      <c r="BQ172" s="3">
        <v>480</v>
      </c>
      <c r="BR172" s="3">
        <v>33</v>
      </c>
      <c r="BS172" s="3">
        <v>34.5</v>
      </c>
      <c r="BT172" s="3">
        <v>21</v>
      </c>
      <c r="BU172" s="3">
        <f t="shared" si="43"/>
        <v>23908.5</v>
      </c>
      <c r="BV172" s="126">
        <f t="shared" si="44"/>
        <v>13.8359375</v>
      </c>
      <c r="BW172" s="1" t="s">
        <v>436</v>
      </c>
      <c r="BY172" s="169" t="s">
        <v>680</v>
      </c>
      <c r="BZ172" s="1" t="s">
        <v>683</v>
      </c>
      <c r="CA172" s="63">
        <v>392</v>
      </c>
      <c r="CB172" s="63">
        <v>39</v>
      </c>
      <c r="CC172" s="63">
        <v>15</v>
      </c>
      <c r="CD172" s="63">
        <v>12</v>
      </c>
      <c r="CE172" s="63">
        <f t="shared" si="49"/>
        <v>7020</v>
      </c>
      <c r="CF172" s="126">
        <f t="shared" si="48"/>
        <v>4.0625</v>
      </c>
      <c r="CG172" s="1" t="s">
        <v>434</v>
      </c>
      <c r="CT172" s="13"/>
    </row>
    <row r="173" spans="67:98" ht="12.75" customHeight="1">
      <c r="BO173" s="162" t="s">
        <v>286</v>
      </c>
      <c r="BP173" s="44" t="s">
        <v>529</v>
      </c>
      <c r="BQ173" s="3">
        <v>480</v>
      </c>
      <c r="BR173" s="3">
        <v>33</v>
      </c>
      <c r="BS173" s="3">
        <v>34.5</v>
      </c>
      <c r="BT173" s="3">
        <v>21</v>
      </c>
      <c r="BU173" s="3">
        <f t="shared" si="43"/>
        <v>23908.5</v>
      </c>
      <c r="BV173" s="126">
        <f t="shared" si="44"/>
        <v>13.8359375</v>
      </c>
      <c r="BW173" s="1" t="s">
        <v>436</v>
      </c>
      <c r="BY173" s="169" t="s">
        <v>681</v>
      </c>
      <c r="BZ173" s="1" t="s">
        <v>683</v>
      </c>
      <c r="CA173" s="63">
        <v>404</v>
      </c>
      <c r="CB173" s="63">
        <v>39</v>
      </c>
      <c r="CC173" s="63">
        <v>18</v>
      </c>
      <c r="CD173" s="63">
        <v>12</v>
      </c>
      <c r="CE173" s="63">
        <f t="shared" si="49"/>
        <v>8424</v>
      </c>
      <c r="CF173" s="126">
        <f t="shared" si="48"/>
        <v>4.875</v>
      </c>
      <c r="CG173" s="1" t="s">
        <v>434</v>
      </c>
      <c r="CT173" s="13"/>
    </row>
    <row r="174" spans="67:98" ht="12.75" customHeight="1">
      <c r="BO174" s="162" t="s">
        <v>287</v>
      </c>
      <c r="BP174" s="44" t="s">
        <v>622</v>
      </c>
      <c r="BQ174" s="3">
        <v>400</v>
      </c>
      <c r="BR174" s="3">
        <v>36</v>
      </c>
      <c r="BS174" s="3">
        <v>30</v>
      </c>
      <c r="BT174" s="3">
        <v>21</v>
      </c>
      <c r="BU174" s="3">
        <f t="shared" si="43"/>
        <v>22680</v>
      </c>
      <c r="BV174" s="126">
        <f t="shared" si="44"/>
        <v>13.125</v>
      </c>
      <c r="BW174" s="1" t="s">
        <v>436</v>
      </c>
      <c r="BY174" s="169" t="s">
        <v>682</v>
      </c>
      <c r="BZ174" s="1" t="s">
        <v>683</v>
      </c>
      <c r="CA174" s="63">
        <v>408</v>
      </c>
      <c r="CB174" s="63">
        <v>39</v>
      </c>
      <c r="CC174" s="63">
        <v>24</v>
      </c>
      <c r="CD174" s="63">
        <v>12</v>
      </c>
      <c r="CE174" s="63">
        <f t="shared" si="49"/>
        <v>11232</v>
      </c>
      <c r="CF174" s="126">
        <f t="shared" si="48"/>
        <v>6.5</v>
      </c>
      <c r="CG174" s="1" t="s">
        <v>434</v>
      </c>
      <c r="CT174" s="13"/>
    </row>
    <row r="175" spans="67:98" ht="12.75" customHeight="1">
      <c r="BO175" s="162" t="s">
        <v>288</v>
      </c>
      <c r="BP175" s="44" t="s">
        <v>622</v>
      </c>
      <c r="BQ175" s="3">
        <v>462</v>
      </c>
      <c r="BR175" s="3">
        <v>36</v>
      </c>
      <c r="BS175" s="3">
        <v>30</v>
      </c>
      <c r="BT175" s="3">
        <v>21</v>
      </c>
      <c r="BU175" s="3">
        <f t="shared" si="43"/>
        <v>22680</v>
      </c>
      <c r="BV175" s="126">
        <f t="shared" si="44"/>
        <v>13.125</v>
      </c>
      <c r="BW175" s="1" t="s">
        <v>436</v>
      </c>
      <c r="BY175" s="169" t="s">
        <v>222</v>
      </c>
      <c r="BZ175" s="1" t="s">
        <v>223</v>
      </c>
      <c r="CA175" s="63">
        <v>464</v>
      </c>
      <c r="CB175" s="63">
        <v>24</v>
      </c>
      <c r="CC175" s="63">
        <v>36</v>
      </c>
      <c r="CD175" s="63">
        <v>12</v>
      </c>
      <c r="CE175" s="63">
        <f t="shared" si="49"/>
        <v>10368</v>
      </c>
      <c r="CF175" s="126">
        <f t="shared" si="48"/>
        <v>6</v>
      </c>
      <c r="CG175" s="1" t="s">
        <v>434</v>
      </c>
      <c r="CT175" s="13"/>
    </row>
    <row r="176" spans="67:98" ht="12.75" customHeight="1">
      <c r="BO176" s="162" t="s">
        <v>289</v>
      </c>
      <c r="BP176" s="44" t="s">
        <v>529</v>
      </c>
      <c r="BQ176" s="3">
        <v>556</v>
      </c>
      <c r="BR176" s="3">
        <v>36</v>
      </c>
      <c r="BS176" s="3">
        <v>34.5</v>
      </c>
      <c r="BT176" s="3">
        <v>21</v>
      </c>
      <c r="BU176" s="3">
        <f t="shared" si="43"/>
        <v>26082</v>
      </c>
      <c r="BV176" s="126">
        <f t="shared" si="44"/>
        <v>15.09375</v>
      </c>
      <c r="BW176" s="1" t="s">
        <v>436</v>
      </c>
      <c r="BY176" s="169" t="s">
        <v>630</v>
      </c>
      <c r="BZ176" s="1" t="s">
        <v>619</v>
      </c>
      <c r="CA176" s="63">
        <v>204</v>
      </c>
      <c r="CB176" s="63">
        <v>12</v>
      </c>
      <c r="CC176" s="63">
        <v>24</v>
      </c>
      <c r="CD176" s="63">
        <v>12</v>
      </c>
      <c r="CE176" s="63">
        <f t="shared" si="49"/>
        <v>3456</v>
      </c>
      <c r="CF176" s="126">
        <f t="shared" si="48"/>
        <v>2</v>
      </c>
      <c r="CG176" s="1" t="s">
        <v>434</v>
      </c>
      <c r="CT176" s="13"/>
    </row>
    <row r="177" spans="67:98" ht="12.75" customHeight="1">
      <c r="BO177" s="162" t="s">
        <v>290</v>
      </c>
      <c r="BP177" s="44" t="s">
        <v>622</v>
      </c>
      <c r="BQ177" s="3">
        <v>448</v>
      </c>
      <c r="BR177" s="3">
        <v>36</v>
      </c>
      <c r="BS177" s="3">
        <v>30</v>
      </c>
      <c r="BT177" s="3">
        <v>21</v>
      </c>
      <c r="BU177" s="3">
        <f t="shared" si="43"/>
        <v>22680</v>
      </c>
      <c r="BV177" s="126">
        <f t="shared" si="44"/>
        <v>13.125</v>
      </c>
      <c r="BW177" s="1" t="s">
        <v>436</v>
      </c>
      <c r="BY177" s="169" t="s">
        <v>631</v>
      </c>
      <c r="BZ177" s="1" t="s">
        <v>619</v>
      </c>
      <c r="CA177" s="63">
        <v>240</v>
      </c>
      <c r="CB177" s="63">
        <v>12</v>
      </c>
      <c r="CC177" s="63">
        <v>30</v>
      </c>
      <c r="CD177" s="63">
        <v>12</v>
      </c>
      <c r="CE177" s="63">
        <f t="shared" si="49"/>
        <v>4320</v>
      </c>
      <c r="CF177" s="126">
        <f t="shared" si="48"/>
        <v>2.5</v>
      </c>
      <c r="CG177" s="1" t="s">
        <v>434</v>
      </c>
      <c r="CT177" s="13"/>
    </row>
    <row r="178" spans="67:98" ht="12.75" customHeight="1">
      <c r="BO178" s="162" t="s">
        <v>291</v>
      </c>
      <c r="BP178" s="44" t="s">
        <v>529</v>
      </c>
      <c r="BQ178" s="3">
        <v>560</v>
      </c>
      <c r="BR178" s="3">
        <v>36</v>
      </c>
      <c r="BS178" s="3">
        <v>34.5</v>
      </c>
      <c r="BT178" s="3">
        <v>21</v>
      </c>
      <c r="BU178" s="3">
        <f t="shared" si="43"/>
        <v>26082</v>
      </c>
      <c r="BV178" s="126">
        <f t="shared" si="44"/>
        <v>15.09375</v>
      </c>
      <c r="BW178" s="1" t="s">
        <v>436</v>
      </c>
      <c r="BY178" s="169" t="s">
        <v>632</v>
      </c>
      <c r="BZ178" s="1" t="s">
        <v>619</v>
      </c>
      <c r="CA178" s="63">
        <v>264</v>
      </c>
      <c r="CB178" s="63">
        <v>12</v>
      </c>
      <c r="CC178" s="63">
        <v>36</v>
      </c>
      <c r="CD178" s="63">
        <v>12</v>
      </c>
      <c r="CE178" s="63">
        <f t="shared" si="49"/>
        <v>5184</v>
      </c>
      <c r="CF178" s="126">
        <f t="shared" si="48"/>
        <v>3</v>
      </c>
      <c r="CG178" s="1" t="s">
        <v>434</v>
      </c>
      <c r="CT178" s="13"/>
    </row>
    <row r="179" spans="67:98" ht="12.75" customHeight="1">
      <c r="BO179" s="162" t="s">
        <v>292</v>
      </c>
      <c r="BP179" s="44" t="s">
        <v>529</v>
      </c>
      <c r="BQ179" s="3">
        <v>500</v>
      </c>
      <c r="BR179" s="3">
        <v>36</v>
      </c>
      <c r="BS179" s="3">
        <v>34.5</v>
      </c>
      <c r="BT179" s="3">
        <v>21</v>
      </c>
      <c r="BU179" s="3">
        <f t="shared" si="43"/>
        <v>26082</v>
      </c>
      <c r="BV179" s="126">
        <f t="shared" si="44"/>
        <v>15.09375</v>
      </c>
      <c r="BW179" s="1" t="s">
        <v>436</v>
      </c>
      <c r="BY179" s="169" t="s">
        <v>633</v>
      </c>
      <c r="BZ179" s="1" t="s">
        <v>619</v>
      </c>
      <c r="CA179" s="63">
        <v>288</v>
      </c>
      <c r="CB179" s="63">
        <v>12</v>
      </c>
      <c r="CC179" s="63">
        <v>42</v>
      </c>
      <c r="CD179" s="63">
        <v>12</v>
      </c>
      <c r="CE179" s="63">
        <f t="shared" si="49"/>
        <v>6048</v>
      </c>
      <c r="CF179" s="126">
        <f t="shared" si="48"/>
        <v>3.5</v>
      </c>
      <c r="CG179" s="1" t="s">
        <v>434</v>
      </c>
      <c r="CT179" s="13"/>
    </row>
    <row r="180" spans="67:98" ht="12.75" customHeight="1">
      <c r="BO180" s="162" t="s">
        <v>293</v>
      </c>
      <c r="BP180" s="44" t="s">
        <v>622</v>
      </c>
      <c r="BQ180" s="3">
        <v>440</v>
      </c>
      <c r="BR180" s="3">
        <v>39</v>
      </c>
      <c r="BS180" s="3">
        <v>30</v>
      </c>
      <c r="BT180" s="3">
        <v>21</v>
      </c>
      <c r="BU180" s="3">
        <f t="shared" si="43"/>
        <v>24570</v>
      </c>
      <c r="BV180" s="126">
        <f t="shared" si="44"/>
        <v>14.21875</v>
      </c>
      <c r="BW180" s="1" t="s">
        <v>436</v>
      </c>
      <c r="BY180" s="169" t="s">
        <v>634</v>
      </c>
      <c r="BZ180" s="1" t="s">
        <v>619</v>
      </c>
      <c r="CA180" s="63">
        <v>180</v>
      </c>
      <c r="CB180" s="63">
        <v>15</v>
      </c>
      <c r="CC180" s="63">
        <v>18</v>
      </c>
      <c r="CD180" s="63">
        <v>12</v>
      </c>
      <c r="CE180" s="63">
        <f t="shared" si="49"/>
        <v>3240</v>
      </c>
      <c r="CF180" s="126">
        <f t="shared" si="48"/>
        <v>1.875</v>
      </c>
      <c r="CG180" s="1" t="s">
        <v>434</v>
      </c>
      <c r="CT180" s="13"/>
    </row>
    <row r="181" spans="67:98" ht="12.75" customHeight="1">
      <c r="BO181" s="162" t="s">
        <v>294</v>
      </c>
      <c r="BP181" s="44" t="s">
        <v>622</v>
      </c>
      <c r="BQ181" s="3">
        <v>504</v>
      </c>
      <c r="BR181" s="3">
        <v>39</v>
      </c>
      <c r="BS181" s="3">
        <v>30</v>
      </c>
      <c r="BT181" s="3">
        <v>21</v>
      </c>
      <c r="BU181" s="3">
        <f t="shared" si="43"/>
        <v>24570</v>
      </c>
      <c r="BV181" s="126">
        <f t="shared" si="44"/>
        <v>14.21875</v>
      </c>
      <c r="BW181" s="1" t="s">
        <v>436</v>
      </c>
      <c r="BY181" s="169" t="s">
        <v>635</v>
      </c>
      <c r="BZ181" s="1" t="s">
        <v>619</v>
      </c>
      <c r="CA181" s="63">
        <v>220</v>
      </c>
      <c r="CB181" s="63">
        <v>15</v>
      </c>
      <c r="CC181" s="63">
        <v>24</v>
      </c>
      <c r="CD181" s="63">
        <v>12</v>
      </c>
      <c r="CE181" s="63">
        <f t="shared" si="49"/>
        <v>4320</v>
      </c>
      <c r="CF181" s="126">
        <f t="shared" si="48"/>
        <v>2.5</v>
      </c>
      <c r="CG181" s="1" t="s">
        <v>434</v>
      </c>
      <c r="CT181" s="13"/>
    </row>
    <row r="182" spans="67:98" ht="12.75" customHeight="1">
      <c r="BO182" s="162" t="s">
        <v>295</v>
      </c>
      <c r="BP182" s="44" t="s">
        <v>529</v>
      </c>
      <c r="BQ182" s="3">
        <v>604</v>
      </c>
      <c r="BR182" s="3">
        <v>39</v>
      </c>
      <c r="BS182" s="3">
        <v>34.5</v>
      </c>
      <c r="BT182" s="3">
        <v>21</v>
      </c>
      <c r="BU182" s="3">
        <f t="shared" si="43"/>
        <v>28255.5</v>
      </c>
      <c r="BV182" s="126">
        <f t="shared" si="44"/>
        <v>16.3515625</v>
      </c>
      <c r="BW182" s="1" t="s">
        <v>436</v>
      </c>
      <c r="BY182" s="169" t="s">
        <v>636</v>
      </c>
      <c r="BZ182" s="1" t="s">
        <v>619</v>
      </c>
      <c r="CA182" s="63">
        <v>260</v>
      </c>
      <c r="CB182" s="63">
        <v>15</v>
      </c>
      <c r="CC182" s="63">
        <v>30</v>
      </c>
      <c r="CD182" s="63">
        <v>12</v>
      </c>
      <c r="CE182" s="63">
        <f t="shared" si="49"/>
        <v>5400</v>
      </c>
      <c r="CF182" s="126">
        <f t="shared" si="48"/>
        <v>3.125</v>
      </c>
      <c r="CG182" s="1" t="s">
        <v>434</v>
      </c>
      <c r="CT182" s="13"/>
    </row>
    <row r="183" spans="67:98" ht="12.75" customHeight="1">
      <c r="BO183" s="162" t="s">
        <v>296</v>
      </c>
      <c r="BP183" s="44" t="s">
        <v>622</v>
      </c>
      <c r="BQ183" s="3">
        <v>416</v>
      </c>
      <c r="BR183" s="3">
        <v>39</v>
      </c>
      <c r="BS183" s="3">
        <v>30</v>
      </c>
      <c r="BT183" s="3">
        <v>21</v>
      </c>
      <c r="BU183" s="3">
        <f t="shared" si="43"/>
        <v>24570</v>
      </c>
      <c r="BV183" s="126">
        <f t="shared" si="44"/>
        <v>14.21875</v>
      </c>
      <c r="BW183" s="1" t="s">
        <v>436</v>
      </c>
      <c r="BY183" s="169" t="s">
        <v>637</v>
      </c>
      <c r="BZ183" s="1" t="s">
        <v>619</v>
      </c>
      <c r="CA183" s="63">
        <v>288</v>
      </c>
      <c r="CB183" s="63">
        <v>15</v>
      </c>
      <c r="CC183" s="63">
        <v>36</v>
      </c>
      <c r="CD183" s="63">
        <v>12</v>
      </c>
      <c r="CE183" s="63">
        <f t="shared" si="49"/>
        <v>6480</v>
      </c>
      <c r="CF183" s="126">
        <f t="shared" si="48"/>
        <v>3.75</v>
      </c>
      <c r="CG183" s="1" t="s">
        <v>434</v>
      </c>
      <c r="CT183" s="13"/>
    </row>
    <row r="184" spans="67:98" ht="12.75" customHeight="1">
      <c r="BO184" s="162" t="s">
        <v>297</v>
      </c>
      <c r="BP184" s="44" t="s">
        <v>529</v>
      </c>
      <c r="BQ184" s="3">
        <v>520</v>
      </c>
      <c r="BR184" s="3">
        <v>39</v>
      </c>
      <c r="BS184" s="3">
        <v>34.5</v>
      </c>
      <c r="BT184" s="3">
        <v>21</v>
      </c>
      <c r="BU184" s="3">
        <f t="shared" si="43"/>
        <v>28255.5</v>
      </c>
      <c r="BV184" s="126">
        <f t="shared" si="44"/>
        <v>16.3515625</v>
      </c>
      <c r="BW184" s="1" t="s">
        <v>436</v>
      </c>
      <c r="BY184" s="169" t="s">
        <v>638</v>
      </c>
      <c r="BZ184" s="1" t="s">
        <v>619</v>
      </c>
      <c r="CA184" s="63">
        <v>312</v>
      </c>
      <c r="CB184" s="63">
        <v>15</v>
      </c>
      <c r="CC184" s="63">
        <v>42</v>
      </c>
      <c r="CD184" s="63">
        <v>12</v>
      </c>
      <c r="CE184" s="63">
        <f t="shared" si="49"/>
        <v>7560</v>
      </c>
      <c r="CF184" s="126">
        <f t="shared" si="48"/>
        <v>4.375</v>
      </c>
      <c r="CG184" s="1" t="s">
        <v>434</v>
      </c>
      <c r="CT184" s="13"/>
    </row>
    <row r="185" spans="67:98" ht="12.75" customHeight="1">
      <c r="BO185" s="162" t="s">
        <v>298</v>
      </c>
      <c r="BP185" s="44" t="s">
        <v>529</v>
      </c>
      <c r="BQ185" s="3">
        <v>550</v>
      </c>
      <c r="BR185" s="3">
        <v>39</v>
      </c>
      <c r="BS185" s="3">
        <v>34.5</v>
      </c>
      <c r="BT185" s="3">
        <v>21</v>
      </c>
      <c r="BU185" s="3">
        <f t="shared" si="43"/>
        <v>28255.5</v>
      </c>
      <c r="BV185" s="126">
        <f t="shared" si="44"/>
        <v>16.3515625</v>
      </c>
      <c r="BW185" s="1" t="s">
        <v>436</v>
      </c>
      <c r="BY185" s="169" t="s">
        <v>639</v>
      </c>
      <c r="BZ185" s="1" t="s">
        <v>619</v>
      </c>
      <c r="CA185" s="63">
        <v>152</v>
      </c>
      <c r="CB185" s="63">
        <v>18</v>
      </c>
      <c r="CC185" s="63">
        <v>12</v>
      </c>
      <c r="CD185" s="63">
        <v>12</v>
      </c>
      <c r="CE185" s="63">
        <f t="shared" si="49"/>
        <v>2592</v>
      </c>
      <c r="CF185" s="126">
        <f t="shared" si="48"/>
        <v>1.5</v>
      </c>
      <c r="CG185" s="1" t="s">
        <v>434</v>
      </c>
      <c r="CT185" s="13"/>
    </row>
    <row r="186" spans="67:98" ht="12.75" customHeight="1">
      <c r="BO186" s="162" t="s">
        <v>299</v>
      </c>
      <c r="BP186" s="44" t="s">
        <v>622</v>
      </c>
      <c r="BQ186" s="3">
        <v>520</v>
      </c>
      <c r="BR186" s="3">
        <v>42</v>
      </c>
      <c r="BS186" s="3">
        <v>30</v>
      </c>
      <c r="BT186" s="3">
        <v>21</v>
      </c>
      <c r="BU186" s="3">
        <f t="shared" si="43"/>
        <v>26460</v>
      </c>
      <c r="BV186" s="126">
        <f t="shared" si="44"/>
        <v>15.3125</v>
      </c>
      <c r="BW186" s="1" t="s">
        <v>436</v>
      </c>
      <c r="BY186" s="169" t="s">
        <v>640</v>
      </c>
      <c r="BZ186" s="1" t="s">
        <v>619</v>
      </c>
      <c r="CA186" s="63">
        <v>152</v>
      </c>
      <c r="CB186" s="63">
        <v>18</v>
      </c>
      <c r="CC186" s="63">
        <v>15</v>
      </c>
      <c r="CD186" s="63">
        <v>12</v>
      </c>
      <c r="CE186" s="63">
        <f t="shared" si="49"/>
        <v>3240</v>
      </c>
      <c r="CF186" s="126">
        <f t="shared" si="48"/>
        <v>1.875</v>
      </c>
      <c r="CG186" s="1" t="s">
        <v>434</v>
      </c>
      <c r="CT186" s="13"/>
    </row>
    <row r="187" spans="67:98" ht="12.75" customHeight="1">
      <c r="BO187" s="162" t="s">
        <v>300</v>
      </c>
      <c r="BP187" s="44" t="s">
        <v>622</v>
      </c>
      <c r="BQ187" s="3">
        <v>504</v>
      </c>
      <c r="BR187" s="3">
        <v>42</v>
      </c>
      <c r="BS187" s="3">
        <v>30</v>
      </c>
      <c r="BT187" s="3">
        <v>21</v>
      </c>
      <c r="BU187" s="3">
        <f t="shared" si="43"/>
        <v>26460</v>
      </c>
      <c r="BV187" s="126">
        <f t="shared" si="44"/>
        <v>15.3125</v>
      </c>
      <c r="BW187" s="1" t="s">
        <v>436</v>
      </c>
      <c r="BY187" s="169" t="s">
        <v>641</v>
      </c>
      <c r="BZ187" s="1" t="s">
        <v>619</v>
      </c>
      <c r="CA187" s="63">
        <v>200</v>
      </c>
      <c r="CB187" s="63">
        <v>18</v>
      </c>
      <c r="CC187" s="63">
        <v>18</v>
      </c>
      <c r="CD187" s="63">
        <v>12</v>
      </c>
      <c r="CE187" s="63">
        <f t="shared" si="49"/>
        <v>3888</v>
      </c>
      <c r="CF187" s="126">
        <f t="shared" si="48"/>
        <v>2.25</v>
      </c>
      <c r="CG187" s="1" t="s">
        <v>434</v>
      </c>
      <c r="CT187" s="13"/>
    </row>
    <row r="188" spans="67:98" ht="12.75" customHeight="1">
      <c r="BO188" s="162" t="s">
        <v>301</v>
      </c>
      <c r="BP188" s="44" t="s">
        <v>529</v>
      </c>
      <c r="BQ188" s="3">
        <v>604</v>
      </c>
      <c r="BR188" s="3">
        <v>42</v>
      </c>
      <c r="BS188" s="3">
        <v>34.5</v>
      </c>
      <c r="BT188" s="3">
        <v>21</v>
      </c>
      <c r="BU188" s="3">
        <f t="shared" si="43"/>
        <v>30429</v>
      </c>
      <c r="BV188" s="126">
        <f t="shared" si="44"/>
        <v>17.609375</v>
      </c>
      <c r="BW188" s="1" t="s">
        <v>436</v>
      </c>
      <c r="BY188" s="169" t="s">
        <v>642</v>
      </c>
      <c r="BZ188" s="1" t="s">
        <v>619</v>
      </c>
      <c r="CA188" s="63">
        <v>236</v>
      </c>
      <c r="CB188" s="63">
        <v>18</v>
      </c>
      <c r="CC188" s="63">
        <v>24</v>
      </c>
      <c r="CD188" s="63">
        <v>12</v>
      </c>
      <c r="CE188" s="63">
        <f t="shared" si="49"/>
        <v>5184</v>
      </c>
      <c r="CF188" s="126">
        <f t="shared" si="48"/>
        <v>3</v>
      </c>
      <c r="CG188" s="1" t="s">
        <v>434</v>
      </c>
      <c r="CT188" s="13"/>
    </row>
    <row r="189" spans="67:98" ht="12.75" customHeight="1">
      <c r="BO189" s="162" t="s">
        <v>302</v>
      </c>
      <c r="BP189" s="44" t="s">
        <v>622</v>
      </c>
      <c r="BQ189" s="3">
        <v>448</v>
      </c>
      <c r="BR189" s="3">
        <v>42</v>
      </c>
      <c r="BS189" s="3">
        <v>30</v>
      </c>
      <c r="BT189" s="3">
        <v>21</v>
      </c>
      <c r="BU189" s="3">
        <f t="shared" si="43"/>
        <v>26460</v>
      </c>
      <c r="BV189" s="126">
        <f t="shared" si="44"/>
        <v>15.3125</v>
      </c>
      <c r="BW189" s="1" t="s">
        <v>436</v>
      </c>
      <c r="BY189" s="169" t="s">
        <v>643</v>
      </c>
      <c r="BZ189" s="1" t="s">
        <v>619</v>
      </c>
      <c r="CA189" s="63">
        <v>280</v>
      </c>
      <c r="CB189" s="63">
        <v>18</v>
      </c>
      <c r="CC189" s="63">
        <v>30</v>
      </c>
      <c r="CD189" s="63">
        <v>12</v>
      </c>
      <c r="CE189" s="63">
        <f t="shared" si="49"/>
        <v>6480</v>
      </c>
      <c r="CF189" s="126">
        <f t="shared" si="48"/>
        <v>3.75</v>
      </c>
      <c r="CG189" s="1" t="s">
        <v>434</v>
      </c>
      <c r="CT189" s="13"/>
    </row>
    <row r="190" spans="67:98" ht="12.75" customHeight="1">
      <c r="BO190" s="162" t="s">
        <v>303</v>
      </c>
      <c r="BP190" s="44" t="s">
        <v>529</v>
      </c>
      <c r="BQ190" s="3">
        <v>560</v>
      </c>
      <c r="BR190" s="3">
        <v>42</v>
      </c>
      <c r="BS190" s="3">
        <v>34.5</v>
      </c>
      <c r="BT190" s="3">
        <v>21</v>
      </c>
      <c r="BU190" s="3">
        <f t="shared" si="43"/>
        <v>30429</v>
      </c>
      <c r="BV190" s="126">
        <f t="shared" si="44"/>
        <v>17.609375</v>
      </c>
      <c r="BW190" s="1" t="s">
        <v>436</v>
      </c>
      <c r="BY190" s="169" t="s">
        <v>644</v>
      </c>
      <c r="BZ190" s="1" t="s">
        <v>619</v>
      </c>
      <c r="CA190" s="63">
        <v>308</v>
      </c>
      <c r="CB190" s="63">
        <v>18</v>
      </c>
      <c r="CC190" s="63">
        <v>36</v>
      </c>
      <c r="CD190" s="63">
        <v>12</v>
      </c>
      <c r="CE190" s="63">
        <f t="shared" si="49"/>
        <v>7776</v>
      </c>
      <c r="CF190" s="126">
        <f t="shared" si="48"/>
        <v>4.5</v>
      </c>
      <c r="CG190" s="1" t="s">
        <v>434</v>
      </c>
      <c r="CT190" s="13"/>
    </row>
    <row r="191" spans="67:98" ht="12.75" customHeight="1">
      <c r="BO191" s="162" t="s">
        <v>304</v>
      </c>
      <c r="BP191" s="44" t="s">
        <v>529</v>
      </c>
      <c r="BQ191" s="3">
        <v>650</v>
      </c>
      <c r="BR191" s="3">
        <v>42</v>
      </c>
      <c r="BS191" s="3">
        <v>34.5</v>
      </c>
      <c r="BT191" s="3">
        <v>21</v>
      </c>
      <c r="BU191" s="3">
        <f t="shared" si="43"/>
        <v>30429</v>
      </c>
      <c r="BV191" s="126">
        <f t="shared" si="44"/>
        <v>17.609375</v>
      </c>
      <c r="BW191" s="1" t="s">
        <v>436</v>
      </c>
      <c r="BY191" s="169" t="s">
        <v>652</v>
      </c>
      <c r="BZ191" s="1" t="s">
        <v>619</v>
      </c>
      <c r="CA191" s="63">
        <v>336</v>
      </c>
      <c r="CB191" s="63">
        <v>18</v>
      </c>
      <c r="CC191" s="63">
        <v>42</v>
      </c>
      <c r="CD191" s="63">
        <v>12</v>
      </c>
      <c r="CE191" s="63">
        <f t="shared" si="49"/>
        <v>9072</v>
      </c>
      <c r="CF191" s="126">
        <f aca="true" t="shared" si="50" ref="CF191:CF212">CE191/1728</f>
        <v>5.25</v>
      </c>
      <c r="CG191" s="1" t="s">
        <v>434</v>
      </c>
      <c r="CT191" s="13"/>
    </row>
    <row r="192" spans="67:98" ht="12.75" customHeight="1">
      <c r="BO192" s="162" t="s">
        <v>305</v>
      </c>
      <c r="BP192" s="44" t="s">
        <v>622</v>
      </c>
      <c r="BQ192" s="3">
        <v>488</v>
      </c>
      <c r="BR192" s="3">
        <v>45</v>
      </c>
      <c r="BS192" s="3">
        <v>30</v>
      </c>
      <c r="BT192" s="3">
        <v>21</v>
      </c>
      <c r="BU192" s="3">
        <f t="shared" si="43"/>
        <v>28350</v>
      </c>
      <c r="BV192" s="126">
        <f t="shared" si="44"/>
        <v>16.40625</v>
      </c>
      <c r="BW192" s="1" t="s">
        <v>436</v>
      </c>
      <c r="BY192" s="169" t="s">
        <v>653</v>
      </c>
      <c r="BZ192" s="1" t="s">
        <v>619</v>
      </c>
      <c r="CA192" s="63">
        <v>208</v>
      </c>
      <c r="CB192" s="63">
        <v>21</v>
      </c>
      <c r="CC192" s="63">
        <v>12</v>
      </c>
      <c r="CD192" s="63">
        <v>12</v>
      </c>
      <c r="CE192" s="63">
        <f aca="true" t="shared" si="51" ref="CE192:CE212">CB192*CC192*CD192</f>
        <v>3024</v>
      </c>
      <c r="CF192" s="126">
        <f t="shared" si="50"/>
        <v>1.75</v>
      </c>
      <c r="CG192" s="1" t="s">
        <v>434</v>
      </c>
      <c r="CT192" s="13"/>
    </row>
    <row r="193" spans="67:98" ht="12.75" customHeight="1">
      <c r="BO193" s="162" t="s">
        <v>306</v>
      </c>
      <c r="BP193" s="44" t="s">
        <v>622</v>
      </c>
      <c r="BQ193" s="3">
        <v>552</v>
      </c>
      <c r="BR193" s="3">
        <v>45</v>
      </c>
      <c r="BS193" s="3">
        <v>30</v>
      </c>
      <c r="BT193" s="3">
        <v>21</v>
      </c>
      <c r="BU193" s="3">
        <f t="shared" si="43"/>
        <v>28350</v>
      </c>
      <c r="BV193" s="126">
        <f t="shared" si="44"/>
        <v>16.40625</v>
      </c>
      <c r="BW193" s="1" t="s">
        <v>436</v>
      </c>
      <c r="BY193" s="169" t="s">
        <v>654</v>
      </c>
      <c r="BZ193" s="1" t="s">
        <v>619</v>
      </c>
      <c r="CA193" s="63">
        <v>208</v>
      </c>
      <c r="CB193" s="63">
        <v>21</v>
      </c>
      <c r="CC193" s="63">
        <v>15</v>
      </c>
      <c r="CD193" s="63">
        <v>12</v>
      </c>
      <c r="CE193" s="63">
        <f t="shared" si="51"/>
        <v>3780</v>
      </c>
      <c r="CF193" s="126">
        <f t="shared" si="50"/>
        <v>2.1875</v>
      </c>
      <c r="CG193" s="1" t="s">
        <v>434</v>
      </c>
      <c r="CT193" s="13"/>
    </row>
    <row r="194" spans="67:98" ht="12.75" customHeight="1">
      <c r="BO194" s="162" t="s">
        <v>307</v>
      </c>
      <c r="BP194" s="44" t="s">
        <v>529</v>
      </c>
      <c r="BQ194" s="3">
        <v>662</v>
      </c>
      <c r="BR194" s="3">
        <v>45</v>
      </c>
      <c r="BS194" s="3">
        <v>34.5</v>
      </c>
      <c r="BT194" s="3">
        <v>21</v>
      </c>
      <c r="BU194" s="3">
        <f t="shared" si="43"/>
        <v>32602.5</v>
      </c>
      <c r="BV194" s="126">
        <f t="shared" si="44"/>
        <v>18.8671875</v>
      </c>
      <c r="BW194" s="1" t="s">
        <v>436</v>
      </c>
      <c r="BY194" s="169" t="s">
        <v>655</v>
      </c>
      <c r="BZ194" s="1" t="s">
        <v>619</v>
      </c>
      <c r="CA194" s="63">
        <v>236</v>
      </c>
      <c r="CB194" s="63">
        <v>21</v>
      </c>
      <c r="CC194" s="63">
        <v>18</v>
      </c>
      <c r="CD194" s="63">
        <v>12</v>
      </c>
      <c r="CE194" s="63">
        <f t="shared" si="51"/>
        <v>4536</v>
      </c>
      <c r="CF194" s="126">
        <f t="shared" si="50"/>
        <v>2.625</v>
      </c>
      <c r="CG194" s="1" t="s">
        <v>434</v>
      </c>
      <c r="CT194" s="13"/>
    </row>
    <row r="195" spans="67:98" ht="12.75" customHeight="1">
      <c r="BO195" s="162" t="s">
        <v>308</v>
      </c>
      <c r="BP195" s="44" t="s">
        <v>622</v>
      </c>
      <c r="BQ195" s="3">
        <v>468</v>
      </c>
      <c r="BR195" s="3">
        <v>45</v>
      </c>
      <c r="BS195" s="3">
        <v>30</v>
      </c>
      <c r="BT195" s="3">
        <v>21</v>
      </c>
      <c r="BU195" s="3">
        <f aca="true" t="shared" si="52" ref="BU195:BU240">BR195*BS195*BT195</f>
        <v>28350</v>
      </c>
      <c r="BV195" s="126">
        <f t="shared" si="44"/>
        <v>16.40625</v>
      </c>
      <c r="BW195" s="1" t="s">
        <v>436</v>
      </c>
      <c r="BY195" s="169" t="s">
        <v>656</v>
      </c>
      <c r="BZ195" s="1" t="s">
        <v>619</v>
      </c>
      <c r="CA195" s="63">
        <v>252</v>
      </c>
      <c r="CB195" s="63">
        <v>21</v>
      </c>
      <c r="CC195" s="63">
        <v>24</v>
      </c>
      <c r="CD195" s="63">
        <v>12</v>
      </c>
      <c r="CE195" s="63">
        <f t="shared" si="51"/>
        <v>6048</v>
      </c>
      <c r="CF195" s="126">
        <f t="shared" si="50"/>
        <v>3.5</v>
      </c>
      <c r="CG195" s="1" t="s">
        <v>434</v>
      </c>
      <c r="CT195" s="13"/>
    </row>
    <row r="196" spans="67:98" ht="12.75" customHeight="1">
      <c r="BO196" s="162" t="s">
        <v>309</v>
      </c>
      <c r="BP196" s="44" t="s">
        <v>529</v>
      </c>
      <c r="BQ196" s="3">
        <v>566</v>
      </c>
      <c r="BR196" s="3">
        <v>45</v>
      </c>
      <c r="BS196" s="3">
        <v>34.5</v>
      </c>
      <c r="BT196" s="3">
        <v>21</v>
      </c>
      <c r="BU196" s="3">
        <f t="shared" si="52"/>
        <v>32602.5</v>
      </c>
      <c r="BV196" s="126">
        <f t="shared" si="44"/>
        <v>18.8671875</v>
      </c>
      <c r="BW196" s="1" t="s">
        <v>436</v>
      </c>
      <c r="BY196" s="169" t="s">
        <v>657</v>
      </c>
      <c r="BZ196" s="1" t="s">
        <v>620</v>
      </c>
      <c r="CA196" s="63">
        <v>296</v>
      </c>
      <c r="CB196" s="63">
        <v>21</v>
      </c>
      <c r="CC196" s="63">
        <v>30</v>
      </c>
      <c r="CD196" s="63">
        <v>12</v>
      </c>
      <c r="CE196" s="63">
        <f t="shared" si="51"/>
        <v>7560</v>
      </c>
      <c r="CF196" s="126">
        <f t="shared" si="50"/>
        <v>4.375</v>
      </c>
      <c r="CG196" s="1" t="s">
        <v>434</v>
      </c>
      <c r="CT196" s="13"/>
    </row>
    <row r="197" spans="67:98" ht="12.75" customHeight="1">
      <c r="BO197" s="162" t="s">
        <v>310</v>
      </c>
      <c r="BP197" s="44" t="s">
        <v>529</v>
      </c>
      <c r="BQ197" s="3">
        <v>610</v>
      </c>
      <c r="BR197" s="3">
        <v>45</v>
      </c>
      <c r="BS197" s="3">
        <v>34.5</v>
      </c>
      <c r="BT197" s="3">
        <v>21</v>
      </c>
      <c r="BU197" s="3">
        <f t="shared" si="52"/>
        <v>32602.5</v>
      </c>
      <c r="BV197" s="126">
        <f t="shared" si="44"/>
        <v>18.8671875</v>
      </c>
      <c r="BW197" s="1" t="s">
        <v>436</v>
      </c>
      <c r="BY197" s="169" t="s">
        <v>658</v>
      </c>
      <c r="BZ197" s="1" t="s">
        <v>620</v>
      </c>
      <c r="CA197" s="63">
        <v>324</v>
      </c>
      <c r="CB197" s="63">
        <v>21</v>
      </c>
      <c r="CC197" s="63">
        <v>36</v>
      </c>
      <c r="CD197" s="63">
        <v>12</v>
      </c>
      <c r="CE197" s="63">
        <f t="shared" si="51"/>
        <v>9072</v>
      </c>
      <c r="CF197" s="126">
        <f t="shared" si="50"/>
        <v>5.25</v>
      </c>
      <c r="CG197" s="1" t="s">
        <v>434</v>
      </c>
      <c r="CT197" s="13"/>
    </row>
    <row r="198" spans="67:98" ht="12.75" customHeight="1">
      <c r="BO198" s="162" t="s">
        <v>311</v>
      </c>
      <c r="BP198" s="44" t="s">
        <v>622</v>
      </c>
      <c r="BQ198" s="3">
        <v>488</v>
      </c>
      <c r="BR198" s="3">
        <v>48</v>
      </c>
      <c r="BS198" s="3">
        <v>30</v>
      </c>
      <c r="BT198" s="3">
        <v>21</v>
      </c>
      <c r="BU198" s="3">
        <f t="shared" si="52"/>
        <v>30240</v>
      </c>
      <c r="BV198" s="126">
        <f t="shared" si="44"/>
        <v>17.5</v>
      </c>
      <c r="BW198" s="1" t="s">
        <v>436</v>
      </c>
      <c r="BY198" s="169" t="s">
        <v>660</v>
      </c>
      <c r="BZ198" s="1" t="s">
        <v>620</v>
      </c>
      <c r="CA198" s="63">
        <v>356</v>
      </c>
      <c r="CB198" s="63">
        <v>21</v>
      </c>
      <c r="CC198" s="63">
        <v>42</v>
      </c>
      <c r="CD198" s="63">
        <v>12</v>
      </c>
      <c r="CE198" s="63">
        <f t="shared" si="51"/>
        <v>10584</v>
      </c>
      <c r="CF198" s="126">
        <f t="shared" si="50"/>
        <v>6.125</v>
      </c>
      <c r="CG198" s="1" t="s">
        <v>434</v>
      </c>
      <c r="CT198" s="13"/>
    </row>
    <row r="199" spans="67:98" ht="12.75" customHeight="1">
      <c r="BO199" s="162" t="s">
        <v>312</v>
      </c>
      <c r="BP199" s="44" t="s">
        <v>622</v>
      </c>
      <c r="BQ199" s="3">
        <v>552</v>
      </c>
      <c r="BR199" s="3">
        <v>48</v>
      </c>
      <c r="BS199" s="3">
        <v>30</v>
      </c>
      <c r="BT199" s="3">
        <v>21</v>
      </c>
      <c r="BU199" s="3">
        <f t="shared" si="52"/>
        <v>30240</v>
      </c>
      <c r="BV199" s="126">
        <f t="shared" si="44"/>
        <v>17.5</v>
      </c>
      <c r="BW199" s="1" t="s">
        <v>436</v>
      </c>
      <c r="BY199" s="169" t="s">
        <v>661</v>
      </c>
      <c r="BZ199" s="1" t="s">
        <v>620</v>
      </c>
      <c r="CA199" s="63">
        <v>224</v>
      </c>
      <c r="CB199" s="63">
        <v>24</v>
      </c>
      <c r="CC199" s="63">
        <v>12</v>
      </c>
      <c r="CD199" s="63">
        <v>12</v>
      </c>
      <c r="CE199" s="63">
        <f t="shared" si="51"/>
        <v>3456</v>
      </c>
      <c r="CF199" s="126">
        <f t="shared" si="50"/>
        <v>2</v>
      </c>
      <c r="CG199" s="1" t="s">
        <v>434</v>
      </c>
      <c r="CT199" s="13"/>
    </row>
    <row r="200" spans="67:98" ht="12.75" customHeight="1">
      <c r="BO200" s="162" t="s">
        <v>313</v>
      </c>
      <c r="BP200" s="44" t="s">
        <v>622</v>
      </c>
      <c r="BQ200" s="3">
        <v>592</v>
      </c>
      <c r="BR200" s="3">
        <v>48</v>
      </c>
      <c r="BS200" s="3">
        <v>30</v>
      </c>
      <c r="BT200" s="3">
        <v>21</v>
      </c>
      <c r="BU200" s="3">
        <f t="shared" si="52"/>
        <v>30240</v>
      </c>
      <c r="BV200" s="126">
        <f t="shared" si="44"/>
        <v>17.5</v>
      </c>
      <c r="BW200" s="1" t="s">
        <v>436</v>
      </c>
      <c r="BY200" s="169" t="s">
        <v>645</v>
      </c>
      <c r="BZ200" s="1" t="s">
        <v>620</v>
      </c>
      <c r="CA200" s="63">
        <v>224</v>
      </c>
      <c r="CB200" s="63">
        <v>24</v>
      </c>
      <c r="CC200" s="63">
        <v>12</v>
      </c>
      <c r="CD200" s="63">
        <v>12</v>
      </c>
      <c r="CE200" s="63">
        <f t="shared" si="51"/>
        <v>3456</v>
      </c>
      <c r="CF200" s="126">
        <f t="shared" si="50"/>
        <v>2</v>
      </c>
      <c r="CG200" s="1" t="s">
        <v>434</v>
      </c>
      <c r="CT200" s="13"/>
    </row>
    <row r="201" spans="67:98" ht="12.75" customHeight="1">
      <c r="BO201" s="162" t="s">
        <v>545</v>
      </c>
      <c r="BP201" s="44" t="s">
        <v>529</v>
      </c>
      <c r="BQ201" s="3">
        <v>710</v>
      </c>
      <c r="BR201" s="3">
        <v>48</v>
      </c>
      <c r="BS201" s="3">
        <v>34.5</v>
      </c>
      <c r="BT201" s="3">
        <v>21</v>
      </c>
      <c r="BU201" s="3">
        <f t="shared" si="52"/>
        <v>34776</v>
      </c>
      <c r="BV201" s="126">
        <f t="shared" si="44"/>
        <v>20.125</v>
      </c>
      <c r="BW201" s="1" t="s">
        <v>436</v>
      </c>
      <c r="BY201" s="169" t="s">
        <v>684</v>
      </c>
      <c r="BZ201" s="1" t="s">
        <v>620</v>
      </c>
      <c r="CA201" s="63">
        <v>224</v>
      </c>
      <c r="CB201" s="63">
        <v>24</v>
      </c>
      <c r="CC201" s="63">
        <v>15</v>
      </c>
      <c r="CD201" s="63">
        <v>12</v>
      </c>
      <c r="CE201" s="63">
        <f t="shared" si="51"/>
        <v>4320</v>
      </c>
      <c r="CF201" s="126">
        <f t="shared" si="50"/>
        <v>2.5</v>
      </c>
      <c r="CG201" s="1" t="s">
        <v>434</v>
      </c>
      <c r="CT201" s="13"/>
    </row>
    <row r="202" spans="67:98" ht="12.75" customHeight="1">
      <c r="BO202" s="162" t="s">
        <v>314</v>
      </c>
      <c r="BP202" s="44" t="s">
        <v>529</v>
      </c>
      <c r="BQ202" s="3">
        <v>662</v>
      </c>
      <c r="BR202" s="3">
        <v>48</v>
      </c>
      <c r="BS202" s="3">
        <v>34.5</v>
      </c>
      <c r="BT202" s="3">
        <v>21</v>
      </c>
      <c r="BU202" s="3">
        <f t="shared" si="52"/>
        <v>34776</v>
      </c>
      <c r="BV202" s="126">
        <f t="shared" si="44"/>
        <v>20.125</v>
      </c>
      <c r="BW202" s="1" t="s">
        <v>436</v>
      </c>
      <c r="BY202" s="169" t="s">
        <v>646</v>
      </c>
      <c r="BZ202" s="1" t="s">
        <v>620</v>
      </c>
      <c r="CA202" s="63">
        <v>224</v>
      </c>
      <c r="CB202" s="63">
        <v>24</v>
      </c>
      <c r="CC202" s="63">
        <v>15</v>
      </c>
      <c r="CD202" s="63">
        <v>12</v>
      </c>
      <c r="CE202" s="63">
        <f t="shared" si="51"/>
        <v>4320</v>
      </c>
      <c r="CF202" s="126">
        <f t="shared" si="50"/>
        <v>2.5</v>
      </c>
      <c r="CG202" s="1" t="s">
        <v>434</v>
      </c>
      <c r="CT202" s="13"/>
    </row>
    <row r="203" spans="67:98" ht="12.75" customHeight="1">
      <c r="BO203" s="162" t="s">
        <v>315</v>
      </c>
      <c r="BP203" s="44" t="s">
        <v>622</v>
      </c>
      <c r="BQ203" s="3">
        <v>488</v>
      </c>
      <c r="BR203" s="3">
        <v>48</v>
      </c>
      <c r="BS203" s="3">
        <v>30</v>
      </c>
      <c r="BT203" s="3">
        <v>21</v>
      </c>
      <c r="BU203" s="3">
        <f t="shared" si="52"/>
        <v>30240</v>
      </c>
      <c r="BV203" s="126">
        <f t="shared" si="44"/>
        <v>17.5</v>
      </c>
      <c r="BW203" s="1" t="s">
        <v>436</v>
      </c>
      <c r="BY203" s="169" t="s">
        <v>662</v>
      </c>
      <c r="BZ203" s="1" t="s">
        <v>620</v>
      </c>
      <c r="CA203" s="63">
        <v>204</v>
      </c>
      <c r="CB203" s="63">
        <v>24</v>
      </c>
      <c r="CC203" s="63">
        <v>18</v>
      </c>
      <c r="CD203" s="63">
        <v>12</v>
      </c>
      <c r="CE203" s="63">
        <f t="shared" si="51"/>
        <v>5184</v>
      </c>
      <c r="CF203" s="126">
        <f t="shared" si="50"/>
        <v>3</v>
      </c>
      <c r="CG203" s="1" t="s">
        <v>434</v>
      </c>
      <c r="CT203" s="13"/>
    </row>
    <row r="204" spans="67:98" ht="12.75" customHeight="1">
      <c r="BO204" s="162" t="s">
        <v>316</v>
      </c>
      <c r="BP204" s="44" t="s">
        <v>529</v>
      </c>
      <c r="BQ204" s="3">
        <v>610</v>
      </c>
      <c r="BR204" s="3">
        <v>48</v>
      </c>
      <c r="BS204" s="3">
        <v>34.5</v>
      </c>
      <c r="BT204" s="3">
        <v>21</v>
      </c>
      <c r="BU204" s="3">
        <f t="shared" si="52"/>
        <v>34776</v>
      </c>
      <c r="BV204" s="126">
        <f t="shared" si="44"/>
        <v>20.125</v>
      </c>
      <c r="BW204" s="1" t="s">
        <v>436</v>
      </c>
      <c r="BY204" s="169" t="s">
        <v>647</v>
      </c>
      <c r="BZ204" s="1" t="s">
        <v>620</v>
      </c>
      <c r="CA204" s="63">
        <v>224</v>
      </c>
      <c r="CB204" s="63">
        <v>24</v>
      </c>
      <c r="CC204" s="63">
        <v>18</v>
      </c>
      <c r="CD204" s="63">
        <v>12</v>
      </c>
      <c r="CE204" s="63">
        <f t="shared" si="51"/>
        <v>5184</v>
      </c>
      <c r="CF204" s="126">
        <f t="shared" si="50"/>
        <v>3</v>
      </c>
      <c r="CG204" s="1" t="s">
        <v>434</v>
      </c>
      <c r="CT204" s="13"/>
    </row>
    <row r="205" spans="67:98" ht="12.75" customHeight="1">
      <c r="BO205" s="162" t="s">
        <v>317</v>
      </c>
      <c r="BP205" s="44" t="s">
        <v>529</v>
      </c>
      <c r="BQ205" s="3">
        <v>610</v>
      </c>
      <c r="BR205" s="3">
        <v>48</v>
      </c>
      <c r="BS205" s="3">
        <v>34.5</v>
      </c>
      <c r="BT205" s="3">
        <v>21</v>
      </c>
      <c r="BU205" s="3">
        <f t="shared" si="52"/>
        <v>34776</v>
      </c>
      <c r="BV205" s="126">
        <f t="shared" si="44"/>
        <v>20.125</v>
      </c>
      <c r="BW205" s="1" t="s">
        <v>436</v>
      </c>
      <c r="BY205" s="169" t="s">
        <v>663</v>
      </c>
      <c r="BZ205" s="1" t="s">
        <v>620</v>
      </c>
      <c r="CA205" s="63">
        <v>268</v>
      </c>
      <c r="CB205" s="63">
        <v>24</v>
      </c>
      <c r="CC205" s="63">
        <v>24</v>
      </c>
      <c r="CD205" s="63">
        <v>12</v>
      </c>
      <c r="CE205" s="63">
        <f t="shared" si="51"/>
        <v>6912</v>
      </c>
      <c r="CF205" s="126">
        <f t="shared" si="50"/>
        <v>4</v>
      </c>
      <c r="CG205" s="1" t="s">
        <v>434</v>
      </c>
      <c r="CT205" s="13"/>
    </row>
    <row r="206" spans="67:99" ht="12.75" customHeight="1">
      <c r="BO206" s="162" t="s">
        <v>318</v>
      </c>
      <c r="BP206" s="44" t="s">
        <v>622</v>
      </c>
      <c r="BQ206" s="3">
        <v>600</v>
      </c>
      <c r="BR206" s="3">
        <v>54</v>
      </c>
      <c r="BS206" s="3">
        <v>30</v>
      </c>
      <c r="BT206" s="3">
        <v>21</v>
      </c>
      <c r="BU206" s="3">
        <f t="shared" si="52"/>
        <v>34020</v>
      </c>
      <c r="BV206" s="126">
        <f t="shared" si="44"/>
        <v>19.6875</v>
      </c>
      <c r="BW206" s="1" t="s">
        <v>436</v>
      </c>
      <c r="BY206" s="169" t="s">
        <v>648</v>
      </c>
      <c r="BZ206" s="1" t="s">
        <v>620</v>
      </c>
      <c r="CA206" s="63">
        <v>280</v>
      </c>
      <c r="CB206" s="63">
        <v>24</v>
      </c>
      <c r="CC206" s="63">
        <v>24</v>
      </c>
      <c r="CD206" s="63">
        <v>12</v>
      </c>
      <c r="CE206" s="63">
        <f t="shared" si="51"/>
        <v>6912</v>
      </c>
      <c r="CF206" s="126">
        <f t="shared" si="50"/>
        <v>4</v>
      </c>
      <c r="CG206" s="1" t="s">
        <v>434</v>
      </c>
      <c r="CT206" s="13"/>
      <c r="CU206" s="13"/>
    </row>
    <row r="207" spans="67:99" ht="12.75" customHeight="1">
      <c r="BO207" s="162" t="s">
        <v>319</v>
      </c>
      <c r="BP207" s="44" t="s">
        <v>622</v>
      </c>
      <c r="BQ207" s="3">
        <v>576</v>
      </c>
      <c r="BR207" s="3">
        <v>54</v>
      </c>
      <c r="BS207" s="3">
        <v>30</v>
      </c>
      <c r="BT207" s="3">
        <v>21</v>
      </c>
      <c r="BU207" s="3">
        <f t="shared" si="52"/>
        <v>34020</v>
      </c>
      <c r="BV207" s="126">
        <f t="shared" si="44"/>
        <v>19.6875</v>
      </c>
      <c r="BW207" s="1" t="s">
        <v>436</v>
      </c>
      <c r="BY207" s="169" t="s">
        <v>664</v>
      </c>
      <c r="BZ207" s="1" t="s">
        <v>619</v>
      </c>
      <c r="CA207" s="63">
        <v>320</v>
      </c>
      <c r="CB207" s="63">
        <v>24</v>
      </c>
      <c r="CC207" s="63">
        <v>30</v>
      </c>
      <c r="CD207" s="63">
        <v>12</v>
      </c>
      <c r="CE207" s="63">
        <f t="shared" si="51"/>
        <v>8640</v>
      </c>
      <c r="CF207" s="126">
        <f t="shared" si="50"/>
        <v>5</v>
      </c>
      <c r="CG207" s="1" t="s">
        <v>434</v>
      </c>
      <c r="CT207" s="13"/>
      <c r="CU207" s="13"/>
    </row>
    <row r="208" spans="67:99" ht="12.75" customHeight="1">
      <c r="BO208" s="162" t="s">
        <v>320</v>
      </c>
      <c r="BP208" s="44" t="s">
        <v>529</v>
      </c>
      <c r="BQ208" s="3">
        <v>720</v>
      </c>
      <c r="BR208" s="3">
        <v>54</v>
      </c>
      <c r="BS208" s="3">
        <v>34.5</v>
      </c>
      <c r="BT208" s="3">
        <v>21</v>
      </c>
      <c r="BU208" s="3">
        <f t="shared" si="52"/>
        <v>39123</v>
      </c>
      <c r="BV208" s="126">
        <f aca="true" t="shared" si="53" ref="BV208:BV240">BU208/1728</f>
        <v>22.640625</v>
      </c>
      <c r="BW208" s="1" t="s">
        <v>436</v>
      </c>
      <c r="BY208" s="169" t="s">
        <v>649</v>
      </c>
      <c r="BZ208" s="1" t="s">
        <v>620</v>
      </c>
      <c r="CA208" s="63">
        <v>340</v>
      </c>
      <c r="CB208" s="63">
        <v>24</v>
      </c>
      <c r="CC208" s="63">
        <v>30</v>
      </c>
      <c r="CD208" s="63">
        <v>12</v>
      </c>
      <c r="CE208" s="63">
        <f t="shared" si="51"/>
        <v>8640</v>
      </c>
      <c r="CF208" s="126">
        <f t="shared" si="50"/>
        <v>5</v>
      </c>
      <c r="CG208" s="1" t="s">
        <v>434</v>
      </c>
      <c r="CT208" s="13"/>
      <c r="CU208" s="13"/>
    </row>
    <row r="209" spans="67:99" ht="12.75" customHeight="1">
      <c r="BO209" s="162" t="s">
        <v>321</v>
      </c>
      <c r="BP209" s="44" t="s">
        <v>529</v>
      </c>
      <c r="BQ209" s="3">
        <v>750</v>
      </c>
      <c r="BR209" s="3">
        <v>54</v>
      </c>
      <c r="BS209" s="3">
        <v>34.5</v>
      </c>
      <c r="BT209" s="3">
        <v>21</v>
      </c>
      <c r="BU209" s="3">
        <f t="shared" si="52"/>
        <v>39123</v>
      </c>
      <c r="BV209" s="126">
        <f t="shared" si="53"/>
        <v>22.640625</v>
      </c>
      <c r="BW209" s="1" t="s">
        <v>436</v>
      </c>
      <c r="BY209" s="169" t="s">
        <v>665</v>
      </c>
      <c r="BZ209" s="1" t="s">
        <v>619</v>
      </c>
      <c r="CA209" s="63">
        <v>328</v>
      </c>
      <c r="CB209" s="63">
        <v>24</v>
      </c>
      <c r="CC209" s="63">
        <v>36</v>
      </c>
      <c r="CD209" s="63">
        <v>12</v>
      </c>
      <c r="CE209" s="63">
        <f t="shared" si="51"/>
        <v>10368</v>
      </c>
      <c r="CF209" s="126">
        <f t="shared" si="50"/>
        <v>6</v>
      </c>
      <c r="CG209" s="1" t="s">
        <v>434</v>
      </c>
      <c r="CT209" s="13"/>
      <c r="CU209" s="13"/>
    </row>
    <row r="210" spans="67:99" ht="12.75" customHeight="1">
      <c r="BO210" s="162" t="s">
        <v>322</v>
      </c>
      <c r="BP210" s="44" t="s">
        <v>622</v>
      </c>
      <c r="BQ210" s="3">
        <v>672</v>
      </c>
      <c r="BR210" s="3">
        <v>60</v>
      </c>
      <c r="BS210" s="3">
        <v>30</v>
      </c>
      <c r="BT210" s="3">
        <v>21</v>
      </c>
      <c r="BU210" s="3">
        <f t="shared" si="52"/>
        <v>37800</v>
      </c>
      <c r="BV210" s="126">
        <f t="shared" si="53"/>
        <v>21.875</v>
      </c>
      <c r="BW210" s="1" t="s">
        <v>436</v>
      </c>
      <c r="BY210" s="169" t="s">
        <v>650</v>
      </c>
      <c r="BZ210" s="1" t="s">
        <v>620</v>
      </c>
      <c r="CA210" s="63">
        <v>372</v>
      </c>
      <c r="CB210" s="63">
        <v>24</v>
      </c>
      <c r="CC210" s="63">
        <v>36</v>
      </c>
      <c r="CD210" s="63">
        <v>12</v>
      </c>
      <c r="CE210" s="63">
        <f t="shared" si="51"/>
        <v>10368</v>
      </c>
      <c r="CF210" s="126">
        <f t="shared" si="50"/>
        <v>6</v>
      </c>
      <c r="CG210" s="1" t="s">
        <v>434</v>
      </c>
      <c r="CT210" s="13"/>
      <c r="CU210" s="13"/>
    </row>
    <row r="211" spans="67:99" ht="12.75" customHeight="1">
      <c r="BO211" s="162" t="s">
        <v>323</v>
      </c>
      <c r="BP211" s="44" t="s">
        <v>622</v>
      </c>
      <c r="BQ211" s="3">
        <v>648</v>
      </c>
      <c r="BR211" s="3">
        <v>60</v>
      </c>
      <c r="BS211" s="3">
        <v>30</v>
      </c>
      <c r="BT211" s="3">
        <v>21</v>
      </c>
      <c r="BU211" s="3">
        <f t="shared" si="52"/>
        <v>37800</v>
      </c>
      <c r="BV211" s="126">
        <f t="shared" si="53"/>
        <v>21.875</v>
      </c>
      <c r="BW211" s="1" t="s">
        <v>436</v>
      </c>
      <c r="BY211" s="169" t="s">
        <v>666</v>
      </c>
      <c r="BZ211" s="1" t="s">
        <v>620</v>
      </c>
      <c r="CA211" s="63">
        <v>384</v>
      </c>
      <c r="CB211" s="63">
        <v>24</v>
      </c>
      <c r="CC211" s="63">
        <v>42</v>
      </c>
      <c r="CD211" s="63">
        <v>12</v>
      </c>
      <c r="CE211" s="63">
        <f t="shared" si="51"/>
        <v>12096</v>
      </c>
      <c r="CF211" s="126">
        <f t="shared" si="50"/>
        <v>7</v>
      </c>
      <c r="CG211" s="1" t="s">
        <v>434</v>
      </c>
      <c r="CT211" s="13"/>
      <c r="CU211" s="13"/>
    </row>
    <row r="212" spans="67:99" ht="12.75" customHeight="1">
      <c r="BO212" s="162" t="s">
        <v>324</v>
      </c>
      <c r="BP212" s="44" t="s">
        <v>529</v>
      </c>
      <c r="BQ212" s="3">
        <v>810</v>
      </c>
      <c r="BR212" s="3">
        <v>60</v>
      </c>
      <c r="BS212" s="3">
        <v>34.5</v>
      </c>
      <c r="BT212" s="3">
        <v>21</v>
      </c>
      <c r="BU212" s="3">
        <f t="shared" si="52"/>
        <v>43470</v>
      </c>
      <c r="BV212" s="126">
        <f t="shared" si="53"/>
        <v>25.15625</v>
      </c>
      <c r="BW212" s="1" t="s">
        <v>436</v>
      </c>
      <c r="BY212" s="169" t="s">
        <v>651</v>
      </c>
      <c r="BZ212" s="1" t="s">
        <v>620</v>
      </c>
      <c r="CA212" s="63">
        <v>428</v>
      </c>
      <c r="CB212" s="63">
        <v>24</v>
      </c>
      <c r="CC212" s="63">
        <v>42</v>
      </c>
      <c r="CD212" s="63">
        <v>12</v>
      </c>
      <c r="CE212" s="63">
        <f t="shared" si="51"/>
        <v>12096</v>
      </c>
      <c r="CF212" s="126">
        <f t="shared" si="50"/>
        <v>7</v>
      </c>
      <c r="CG212" s="1" t="s">
        <v>434</v>
      </c>
      <c r="CT212" s="13"/>
      <c r="CU212" s="13"/>
    </row>
    <row r="213" spans="67:99" ht="12.75" customHeight="1">
      <c r="BO213" s="162" t="s">
        <v>325</v>
      </c>
      <c r="BP213" s="44" t="s">
        <v>529</v>
      </c>
      <c r="BQ213" s="3">
        <v>840</v>
      </c>
      <c r="BR213" s="3">
        <v>60</v>
      </c>
      <c r="BS213" s="3">
        <v>34.5</v>
      </c>
      <c r="BT213" s="3">
        <v>21</v>
      </c>
      <c r="BU213" s="3">
        <f t="shared" si="52"/>
        <v>43470</v>
      </c>
      <c r="BV213" s="126">
        <f t="shared" si="53"/>
        <v>25.15625</v>
      </c>
      <c r="BW213" s="1" t="s">
        <v>436</v>
      </c>
      <c r="BY213" s="169" t="s">
        <v>391</v>
      </c>
      <c r="BZ213" s="1" t="s">
        <v>620</v>
      </c>
      <c r="CA213" s="63">
        <v>224</v>
      </c>
      <c r="CB213" s="63">
        <v>27</v>
      </c>
      <c r="CC213" s="63">
        <v>12</v>
      </c>
      <c r="CD213" s="63">
        <v>12</v>
      </c>
      <c r="CE213" s="63">
        <f aca="true" t="shared" si="54" ref="CE213:CE232">CB213*CC213*CD213</f>
        <v>3888</v>
      </c>
      <c r="CF213" s="126">
        <f aca="true" t="shared" si="55" ref="CF213:CF230">CE213/1728</f>
        <v>2.25</v>
      </c>
      <c r="CG213" s="1" t="s">
        <v>434</v>
      </c>
      <c r="CT213" s="13"/>
      <c r="CU213" s="13"/>
    </row>
    <row r="214" spans="67:99" ht="12.75" customHeight="1">
      <c r="BO214" s="162" t="s">
        <v>326</v>
      </c>
      <c r="BP214" s="44" t="s">
        <v>622</v>
      </c>
      <c r="BQ214" s="3">
        <v>720</v>
      </c>
      <c r="BR214" s="3">
        <v>66</v>
      </c>
      <c r="BS214" s="3">
        <v>30</v>
      </c>
      <c r="BT214" s="3">
        <v>21</v>
      </c>
      <c r="BU214" s="3">
        <f t="shared" si="52"/>
        <v>41580</v>
      </c>
      <c r="BV214" s="126">
        <f t="shared" si="53"/>
        <v>24.0625</v>
      </c>
      <c r="BW214" s="1" t="s">
        <v>436</v>
      </c>
      <c r="BY214" s="169" t="s">
        <v>392</v>
      </c>
      <c r="BZ214" s="1" t="s">
        <v>620</v>
      </c>
      <c r="CA214" s="63">
        <v>256</v>
      </c>
      <c r="CB214" s="63">
        <v>27</v>
      </c>
      <c r="CC214" s="63">
        <v>15</v>
      </c>
      <c r="CD214" s="63">
        <v>12</v>
      </c>
      <c r="CE214" s="63">
        <f t="shared" si="54"/>
        <v>4860</v>
      </c>
      <c r="CF214" s="126">
        <f t="shared" si="55"/>
        <v>2.8125</v>
      </c>
      <c r="CG214" s="1" t="s">
        <v>434</v>
      </c>
      <c r="CT214" s="13"/>
      <c r="CU214" s="13"/>
    </row>
    <row r="215" spans="67:99" ht="12.75" customHeight="1">
      <c r="BO215" s="162" t="s">
        <v>327</v>
      </c>
      <c r="BP215" s="44" t="s">
        <v>529</v>
      </c>
      <c r="BQ215" s="3">
        <v>900</v>
      </c>
      <c r="BR215" s="3">
        <v>66</v>
      </c>
      <c r="BS215" s="3">
        <v>34.5</v>
      </c>
      <c r="BT215" s="3">
        <v>21</v>
      </c>
      <c r="BU215" s="3">
        <f t="shared" si="52"/>
        <v>47817</v>
      </c>
      <c r="BV215" s="126">
        <f t="shared" si="53"/>
        <v>27.671875</v>
      </c>
      <c r="BW215" s="1" t="s">
        <v>436</v>
      </c>
      <c r="BY215" s="169" t="s">
        <v>393</v>
      </c>
      <c r="BZ215" s="1" t="s">
        <v>620</v>
      </c>
      <c r="CA215" s="63">
        <v>280</v>
      </c>
      <c r="CB215" s="63">
        <v>27</v>
      </c>
      <c r="CC215" s="63">
        <v>18</v>
      </c>
      <c r="CD215" s="63">
        <v>12</v>
      </c>
      <c r="CE215" s="63">
        <f t="shared" si="54"/>
        <v>5832</v>
      </c>
      <c r="CF215" s="126">
        <f t="shared" si="55"/>
        <v>3.375</v>
      </c>
      <c r="CG215" s="1" t="s">
        <v>434</v>
      </c>
      <c r="CT215" s="13"/>
      <c r="CU215" s="13"/>
    </row>
    <row r="216" spans="67:99" ht="12.75" customHeight="1">
      <c r="BO216" s="162" t="s">
        <v>328</v>
      </c>
      <c r="BP216" s="44" t="s">
        <v>622</v>
      </c>
      <c r="BQ216" s="3">
        <v>760</v>
      </c>
      <c r="BR216" s="3">
        <v>72</v>
      </c>
      <c r="BS216" s="3">
        <v>30</v>
      </c>
      <c r="BT216" s="3">
        <v>21</v>
      </c>
      <c r="BU216" s="3">
        <f t="shared" si="52"/>
        <v>45360</v>
      </c>
      <c r="BV216" s="126">
        <f t="shared" si="53"/>
        <v>26.25</v>
      </c>
      <c r="BW216" s="1" t="s">
        <v>436</v>
      </c>
      <c r="BY216" s="169" t="s">
        <v>394</v>
      </c>
      <c r="BZ216" s="1" t="s">
        <v>620</v>
      </c>
      <c r="CA216" s="63">
        <v>292</v>
      </c>
      <c r="CB216" s="63">
        <v>27</v>
      </c>
      <c r="CC216" s="63">
        <v>24</v>
      </c>
      <c r="CD216" s="63">
        <v>12</v>
      </c>
      <c r="CE216" s="63">
        <f t="shared" si="54"/>
        <v>7776</v>
      </c>
      <c r="CF216" s="126">
        <f t="shared" si="55"/>
        <v>4.5</v>
      </c>
      <c r="CG216" s="1" t="s">
        <v>434</v>
      </c>
      <c r="CT216" s="13"/>
      <c r="CU216" s="13"/>
    </row>
    <row r="217" spans="67:99" ht="12.75" customHeight="1">
      <c r="BO217" s="162" t="s">
        <v>329</v>
      </c>
      <c r="BP217" s="44" t="s">
        <v>529</v>
      </c>
      <c r="BQ217" s="3">
        <v>950</v>
      </c>
      <c r="BR217" s="3">
        <v>72</v>
      </c>
      <c r="BS217" s="3">
        <v>34.5</v>
      </c>
      <c r="BT217" s="3">
        <v>21</v>
      </c>
      <c r="BU217" s="3">
        <f t="shared" si="52"/>
        <v>52164</v>
      </c>
      <c r="BV217" s="126">
        <f t="shared" si="53"/>
        <v>30.1875</v>
      </c>
      <c r="BW217" s="1" t="s">
        <v>436</v>
      </c>
      <c r="BY217" s="169" t="s">
        <v>395</v>
      </c>
      <c r="BZ217" s="1" t="s">
        <v>620</v>
      </c>
      <c r="CA217" s="63">
        <v>360</v>
      </c>
      <c r="CB217" s="63">
        <v>27</v>
      </c>
      <c r="CC217" s="63">
        <v>30</v>
      </c>
      <c r="CD217" s="63">
        <v>12</v>
      </c>
      <c r="CE217" s="63">
        <f t="shared" si="54"/>
        <v>9720</v>
      </c>
      <c r="CF217" s="126">
        <f t="shared" si="55"/>
        <v>5.625</v>
      </c>
      <c r="CG217" s="1" t="s">
        <v>434</v>
      </c>
      <c r="CT217" s="13"/>
      <c r="CU217" s="13"/>
    </row>
    <row r="218" spans="67:99" ht="12.75" customHeight="1">
      <c r="BO218" s="162" t="s">
        <v>330</v>
      </c>
      <c r="BP218" s="44" t="s">
        <v>622</v>
      </c>
      <c r="BQ218" s="3">
        <v>920</v>
      </c>
      <c r="BR218" s="3">
        <v>60</v>
      </c>
      <c r="BS218" s="3">
        <v>30</v>
      </c>
      <c r="BT218" s="3">
        <v>21</v>
      </c>
      <c r="BU218" s="3">
        <f t="shared" si="52"/>
        <v>37800</v>
      </c>
      <c r="BV218" s="126">
        <f t="shared" si="53"/>
        <v>21.875</v>
      </c>
      <c r="BW218" s="1" t="s">
        <v>436</v>
      </c>
      <c r="BY218" s="169" t="s">
        <v>396</v>
      </c>
      <c r="BZ218" s="1" t="s">
        <v>620</v>
      </c>
      <c r="CA218" s="63">
        <v>400</v>
      </c>
      <c r="CB218" s="63">
        <v>27</v>
      </c>
      <c r="CC218" s="63">
        <v>36</v>
      </c>
      <c r="CD218" s="63">
        <v>12</v>
      </c>
      <c r="CE218" s="63">
        <f t="shared" si="54"/>
        <v>11664</v>
      </c>
      <c r="CF218" s="126">
        <f t="shared" si="55"/>
        <v>6.75</v>
      </c>
      <c r="CG218" s="1" t="s">
        <v>434</v>
      </c>
      <c r="CT218" s="13"/>
      <c r="CU218" s="13"/>
    </row>
    <row r="219" spans="67:99" ht="12.75" customHeight="1">
      <c r="BO219" s="162" t="s">
        <v>331</v>
      </c>
      <c r="BP219" s="44" t="s">
        <v>529</v>
      </c>
      <c r="BQ219" s="3">
        <v>1150</v>
      </c>
      <c r="BR219" s="3">
        <v>60</v>
      </c>
      <c r="BS219" s="3">
        <v>34.5</v>
      </c>
      <c r="BT219" s="3">
        <v>21</v>
      </c>
      <c r="BU219" s="3">
        <f t="shared" si="52"/>
        <v>43470</v>
      </c>
      <c r="BV219" s="126">
        <f t="shared" si="53"/>
        <v>25.15625</v>
      </c>
      <c r="BW219" s="1" t="s">
        <v>436</v>
      </c>
      <c r="BY219" s="169" t="s">
        <v>397</v>
      </c>
      <c r="BZ219" s="1" t="s">
        <v>620</v>
      </c>
      <c r="CA219" s="63">
        <v>432</v>
      </c>
      <c r="CB219" s="63">
        <v>27</v>
      </c>
      <c r="CC219" s="63">
        <v>42</v>
      </c>
      <c r="CD219" s="63">
        <v>12</v>
      </c>
      <c r="CE219" s="63">
        <f t="shared" si="54"/>
        <v>13608</v>
      </c>
      <c r="CF219" s="126">
        <f t="shared" si="55"/>
        <v>7.875</v>
      </c>
      <c r="CG219" s="1" t="s">
        <v>434</v>
      </c>
      <c r="CT219" s="13"/>
      <c r="CU219" s="13"/>
    </row>
    <row r="220" spans="67:99" ht="12.75" customHeight="1">
      <c r="BO220" s="162" t="s">
        <v>334</v>
      </c>
      <c r="BP220" s="44" t="s">
        <v>622</v>
      </c>
      <c r="BQ220" s="3">
        <v>932</v>
      </c>
      <c r="BR220" s="3">
        <v>66</v>
      </c>
      <c r="BS220" s="3">
        <v>30</v>
      </c>
      <c r="BT220" s="3">
        <v>21</v>
      </c>
      <c r="BU220" s="3">
        <f t="shared" si="52"/>
        <v>41580</v>
      </c>
      <c r="BV220" s="126">
        <f t="shared" si="53"/>
        <v>24.0625</v>
      </c>
      <c r="BW220" s="1" t="s">
        <v>436</v>
      </c>
      <c r="BY220" s="169" t="s">
        <v>398</v>
      </c>
      <c r="BZ220" s="1" t="s">
        <v>620</v>
      </c>
      <c r="CA220" s="63">
        <v>256</v>
      </c>
      <c r="CB220" s="63">
        <v>30</v>
      </c>
      <c r="CC220" s="63">
        <v>12</v>
      </c>
      <c r="CD220" s="63">
        <v>12</v>
      </c>
      <c r="CE220" s="63">
        <f t="shared" si="54"/>
        <v>4320</v>
      </c>
      <c r="CF220" s="126">
        <f t="shared" si="55"/>
        <v>2.5</v>
      </c>
      <c r="CG220" s="1" t="s">
        <v>434</v>
      </c>
      <c r="CT220" s="13"/>
      <c r="CU220" s="13"/>
    </row>
    <row r="221" spans="67:99" ht="12.75" customHeight="1">
      <c r="BO221" s="162" t="s">
        <v>335</v>
      </c>
      <c r="BP221" s="44" t="s">
        <v>529</v>
      </c>
      <c r="BQ221" s="3">
        <v>1166</v>
      </c>
      <c r="BR221" s="3">
        <v>66</v>
      </c>
      <c r="BS221" s="3">
        <v>34.5</v>
      </c>
      <c r="BT221" s="3">
        <v>21</v>
      </c>
      <c r="BU221" s="3">
        <f t="shared" si="52"/>
        <v>47817</v>
      </c>
      <c r="BV221" s="126">
        <f t="shared" si="53"/>
        <v>27.671875</v>
      </c>
      <c r="BW221" s="1" t="s">
        <v>436</v>
      </c>
      <c r="BY221" s="169" t="s">
        <v>399</v>
      </c>
      <c r="BZ221" s="1" t="s">
        <v>620</v>
      </c>
      <c r="CA221" s="63">
        <v>256</v>
      </c>
      <c r="CB221" s="63">
        <v>30</v>
      </c>
      <c r="CC221" s="63">
        <v>15</v>
      </c>
      <c r="CD221" s="63">
        <v>12</v>
      </c>
      <c r="CE221" s="63">
        <f t="shared" si="54"/>
        <v>5400</v>
      </c>
      <c r="CF221" s="126">
        <f t="shared" si="55"/>
        <v>3.125</v>
      </c>
      <c r="CG221" s="1" t="s">
        <v>434</v>
      </c>
      <c r="CT221" s="13"/>
      <c r="CU221" s="13"/>
    </row>
    <row r="222" spans="67:99" ht="12.75" customHeight="1">
      <c r="BO222" s="162" t="s">
        <v>548</v>
      </c>
      <c r="BP222" s="44" t="s">
        <v>622</v>
      </c>
      <c r="BQ222" s="3">
        <v>956</v>
      </c>
      <c r="BR222" s="3">
        <v>72</v>
      </c>
      <c r="BS222" s="3">
        <v>30</v>
      </c>
      <c r="BT222" s="3">
        <v>21</v>
      </c>
      <c r="BU222" s="3">
        <f t="shared" si="52"/>
        <v>45360</v>
      </c>
      <c r="BV222" s="126">
        <f t="shared" si="53"/>
        <v>26.25</v>
      </c>
      <c r="BW222" s="1" t="s">
        <v>436</v>
      </c>
      <c r="BY222" s="169" t="s">
        <v>400</v>
      </c>
      <c r="BZ222" s="1" t="s">
        <v>619</v>
      </c>
      <c r="CA222" s="63">
        <v>272</v>
      </c>
      <c r="CB222" s="63">
        <v>30</v>
      </c>
      <c r="CC222" s="63">
        <v>18</v>
      </c>
      <c r="CD222" s="63">
        <v>12</v>
      </c>
      <c r="CE222" s="63">
        <f t="shared" si="54"/>
        <v>6480</v>
      </c>
      <c r="CF222" s="126">
        <f t="shared" si="55"/>
        <v>3.75</v>
      </c>
      <c r="CG222" s="1" t="s">
        <v>434</v>
      </c>
      <c r="CT222" s="13"/>
      <c r="CU222" s="13"/>
    </row>
    <row r="223" spans="67:90" ht="12.75" customHeight="1">
      <c r="BO223" s="162" t="s">
        <v>549</v>
      </c>
      <c r="BP223" s="44" t="s">
        <v>529</v>
      </c>
      <c r="BQ223" s="3">
        <v>1190</v>
      </c>
      <c r="BR223" s="3">
        <v>72</v>
      </c>
      <c r="BS223" s="3">
        <v>34.5</v>
      </c>
      <c r="BT223" s="3">
        <v>21</v>
      </c>
      <c r="BU223" s="3">
        <f t="shared" si="52"/>
        <v>52164</v>
      </c>
      <c r="BV223" s="126">
        <f t="shared" si="53"/>
        <v>30.1875</v>
      </c>
      <c r="BW223" s="1" t="s">
        <v>436</v>
      </c>
      <c r="BY223" s="169" t="s">
        <v>401</v>
      </c>
      <c r="BZ223" s="1" t="s">
        <v>620</v>
      </c>
      <c r="CA223" s="63">
        <v>300</v>
      </c>
      <c r="CB223" s="63">
        <v>30</v>
      </c>
      <c r="CC223" s="63">
        <v>24</v>
      </c>
      <c r="CD223" s="63">
        <v>12</v>
      </c>
      <c r="CE223" s="63">
        <f t="shared" si="54"/>
        <v>8640</v>
      </c>
      <c r="CF223" s="126">
        <f t="shared" si="55"/>
        <v>5</v>
      </c>
      <c r="CG223" s="1" t="s">
        <v>434</v>
      </c>
      <c r="CL223" s="1"/>
    </row>
    <row r="224" spans="67:85" ht="12.75" customHeight="1">
      <c r="BO224" s="162" t="s">
        <v>546</v>
      </c>
      <c r="BP224" s="44" t="s">
        <v>622</v>
      </c>
      <c r="BQ224" s="3">
        <v>840</v>
      </c>
      <c r="BR224" s="3">
        <v>48</v>
      </c>
      <c r="BS224" s="3">
        <v>30</v>
      </c>
      <c r="BT224" s="3">
        <v>21</v>
      </c>
      <c r="BU224" s="3">
        <f t="shared" si="52"/>
        <v>30240</v>
      </c>
      <c r="BV224" s="126">
        <f t="shared" si="53"/>
        <v>17.5</v>
      </c>
      <c r="BW224" s="1" t="s">
        <v>436</v>
      </c>
      <c r="BY224" s="169" t="s">
        <v>402</v>
      </c>
      <c r="BZ224" s="1" t="s">
        <v>620</v>
      </c>
      <c r="CA224" s="63">
        <v>392</v>
      </c>
      <c r="CB224" s="63">
        <v>30</v>
      </c>
      <c r="CC224" s="63">
        <v>30</v>
      </c>
      <c r="CD224" s="63">
        <v>12</v>
      </c>
      <c r="CE224" s="63">
        <f t="shared" si="54"/>
        <v>10800</v>
      </c>
      <c r="CF224" s="126">
        <f t="shared" si="55"/>
        <v>6.25</v>
      </c>
      <c r="CG224" s="1" t="s">
        <v>434</v>
      </c>
    </row>
    <row r="225" spans="67:85" ht="12.75" customHeight="1">
      <c r="BO225" s="162" t="s">
        <v>547</v>
      </c>
      <c r="BP225" s="44" t="s">
        <v>529</v>
      </c>
      <c r="BQ225" s="3">
        <v>1050</v>
      </c>
      <c r="BR225" s="3">
        <v>48</v>
      </c>
      <c r="BS225" s="3">
        <v>34.5</v>
      </c>
      <c r="BT225" s="3">
        <v>21</v>
      </c>
      <c r="BU225" s="3">
        <f t="shared" si="52"/>
        <v>34776</v>
      </c>
      <c r="BV225" s="126">
        <f t="shared" si="53"/>
        <v>20.125</v>
      </c>
      <c r="BW225" s="1" t="s">
        <v>436</v>
      </c>
      <c r="BY225" s="169" t="s">
        <v>403</v>
      </c>
      <c r="BZ225" s="1" t="s">
        <v>620</v>
      </c>
      <c r="CA225" s="63">
        <v>432</v>
      </c>
      <c r="CB225" s="63">
        <v>30</v>
      </c>
      <c r="CC225" s="63">
        <v>36</v>
      </c>
      <c r="CD225" s="63">
        <v>12</v>
      </c>
      <c r="CE225" s="63">
        <f t="shared" si="54"/>
        <v>12960</v>
      </c>
      <c r="CF225" s="126">
        <f t="shared" si="55"/>
        <v>7.5</v>
      </c>
      <c r="CG225" s="1" t="s">
        <v>434</v>
      </c>
    </row>
    <row r="226" spans="67:99" ht="12.75" customHeight="1">
      <c r="BO226" s="162" t="s">
        <v>336</v>
      </c>
      <c r="BP226" s="44" t="s">
        <v>622</v>
      </c>
      <c r="BQ226" s="3">
        <v>888</v>
      </c>
      <c r="BR226" s="3">
        <v>54</v>
      </c>
      <c r="BS226" s="3">
        <v>30</v>
      </c>
      <c r="BT226" s="3">
        <v>21</v>
      </c>
      <c r="BU226" s="3">
        <f t="shared" si="52"/>
        <v>34020</v>
      </c>
      <c r="BV226" s="126">
        <f t="shared" si="53"/>
        <v>19.6875</v>
      </c>
      <c r="BW226" s="1" t="s">
        <v>436</v>
      </c>
      <c r="BY226" s="169" t="s">
        <v>404</v>
      </c>
      <c r="BZ226" s="1" t="s">
        <v>620</v>
      </c>
      <c r="CA226" s="63">
        <v>472</v>
      </c>
      <c r="CB226" s="63">
        <v>30</v>
      </c>
      <c r="CC226" s="63">
        <v>42</v>
      </c>
      <c r="CD226" s="63">
        <v>12</v>
      </c>
      <c r="CE226" s="63">
        <f t="shared" si="54"/>
        <v>15120</v>
      </c>
      <c r="CF226" s="126">
        <f t="shared" si="55"/>
        <v>8.75</v>
      </c>
      <c r="CG226" s="1" t="s">
        <v>434</v>
      </c>
      <c r="CT226" s="13"/>
      <c r="CU226" s="13"/>
    </row>
    <row r="227" spans="67:99" ht="12.75" customHeight="1">
      <c r="BO227" s="162" t="s">
        <v>337</v>
      </c>
      <c r="BP227" s="44" t="s">
        <v>529</v>
      </c>
      <c r="BQ227" s="3">
        <v>1110</v>
      </c>
      <c r="BR227" s="3">
        <v>54</v>
      </c>
      <c r="BS227" s="3">
        <v>34.5</v>
      </c>
      <c r="BT227" s="3">
        <v>21</v>
      </c>
      <c r="BU227" s="3">
        <f t="shared" si="52"/>
        <v>39123</v>
      </c>
      <c r="BV227" s="126">
        <f t="shared" si="53"/>
        <v>22.640625</v>
      </c>
      <c r="BW227" s="1" t="s">
        <v>436</v>
      </c>
      <c r="BY227" s="169" t="s">
        <v>405</v>
      </c>
      <c r="BZ227" s="1" t="s">
        <v>620</v>
      </c>
      <c r="CA227" s="63">
        <v>256</v>
      </c>
      <c r="CB227" s="63">
        <v>33</v>
      </c>
      <c r="CC227" s="63">
        <v>12</v>
      </c>
      <c r="CD227" s="63">
        <v>12</v>
      </c>
      <c r="CE227" s="63">
        <f t="shared" si="54"/>
        <v>4752</v>
      </c>
      <c r="CF227" s="126">
        <f t="shared" si="55"/>
        <v>2.75</v>
      </c>
      <c r="CG227" s="1" t="s">
        <v>434</v>
      </c>
      <c r="CT227" s="13"/>
      <c r="CU227" s="13"/>
    </row>
    <row r="228" spans="67:99" ht="12.75" customHeight="1">
      <c r="BO228" s="162" t="s">
        <v>338</v>
      </c>
      <c r="BP228" s="44" t="s">
        <v>622</v>
      </c>
      <c r="BQ228" s="3">
        <v>960</v>
      </c>
      <c r="BR228" s="3">
        <v>60</v>
      </c>
      <c r="BS228" s="3">
        <v>30</v>
      </c>
      <c r="BT228" s="3">
        <v>21</v>
      </c>
      <c r="BU228" s="3">
        <f t="shared" si="52"/>
        <v>37800</v>
      </c>
      <c r="BV228" s="126">
        <f t="shared" si="53"/>
        <v>21.875</v>
      </c>
      <c r="BW228" s="1" t="s">
        <v>436</v>
      </c>
      <c r="BY228" s="169" t="s">
        <v>406</v>
      </c>
      <c r="BZ228" s="1" t="s">
        <v>620</v>
      </c>
      <c r="CA228" s="63">
        <v>272</v>
      </c>
      <c r="CB228" s="63">
        <v>33</v>
      </c>
      <c r="CC228" s="63">
        <v>15</v>
      </c>
      <c r="CD228" s="63">
        <v>12</v>
      </c>
      <c r="CE228" s="63">
        <f t="shared" si="54"/>
        <v>5940</v>
      </c>
      <c r="CF228" s="126">
        <f t="shared" si="55"/>
        <v>3.4375</v>
      </c>
      <c r="CG228" s="1" t="s">
        <v>434</v>
      </c>
      <c r="CT228" s="13"/>
      <c r="CU228" s="13"/>
    </row>
    <row r="229" spans="67:99" ht="12.75" customHeight="1">
      <c r="BO229" s="162" t="s">
        <v>339</v>
      </c>
      <c r="BP229" s="44" t="s">
        <v>529</v>
      </c>
      <c r="BQ229" s="3">
        <v>1200</v>
      </c>
      <c r="BR229" s="3">
        <v>60</v>
      </c>
      <c r="BS229" s="3">
        <v>34.5</v>
      </c>
      <c r="BT229" s="3">
        <v>21</v>
      </c>
      <c r="BU229" s="3">
        <f t="shared" si="52"/>
        <v>43470</v>
      </c>
      <c r="BV229" s="126">
        <f t="shared" si="53"/>
        <v>25.15625</v>
      </c>
      <c r="BW229" s="1" t="s">
        <v>436</v>
      </c>
      <c r="BY229" s="169" t="s">
        <v>407</v>
      </c>
      <c r="BZ229" s="1" t="s">
        <v>620</v>
      </c>
      <c r="CA229" s="63">
        <v>288</v>
      </c>
      <c r="CB229" s="63">
        <v>33</v>
      </c>
      <c r="CC229" s="63">
        <v>18</v>
      </c>
      <c r="CD229" s="63">
        <v>12</v>
      </c>
      <c r="CE229" s="63">
        <f t="shared" si="54"/>
        <v>7128</v>
      </c>
      <c r="CF229" s="126">
        <f t="shared" si="55"/>
        <v>4.125</v>
      </c>
      <c r="CG229" s="1" t="s">
        <v>434</v>
      </c>
      <c r="CT229" s="13"/>
      <c r="CU229" s="13"/>
    </row>
    <row r="230" spans="67:99" ht="12.75" customHeight="1">
      <c r="BO230" s="162" t="s">
        <v>340</v>
      </c>
      <c r="BP230" s="44" t="s">
        <v>622</v>
      </c>
      <c r="BQ230" s="3">
        <v>1008</v>
      </c>
      <c r="BR230" s="3">
        <v>66</v>
      </c>
      <c r="BS230" s="3">
        <v>30</v>
      </c>
      <c r="BT230" s="3">
        <v>21</v>
      </c>
      <c r="BU230" s="3">
        <f t="shared" si="52"/>
        <v>41580</v>
      </c>
      <c r="BV230" s="126">
        <f t="shared" si="53"/>
        <v>24.0625</v>
      </c>
      <c r="BW230" s="1" t="s">
        <v>436</v>
      </c>
      <c r="BY230" s="169" t="s">
        <v>408</v>
      </c>
      <c r="BZ230" s="1" t="s">
        <v>620</v>
      </c>
      <c r="CA230" s="63">
        <v>316</v>
      </c>
      <c r="CB230" s="63">
        <v>33</v>
      </c>
      <c r="CC230" s="63">
        <v>24</v>
      </c>
      <c r="CD230" s="63">
        <v>12</v>
      </c>
      <c r="CE230" s="63">
        <f t="shared" si="54"/>
        <v>9504</v>
      </c>
      <c r="CF230" s="126">
        <f t="shared" si="55"/>
        <v>5.5</v>
      </c>
      <c r="CG230" s="1" t="s">
        <v>434</v>
      </c>
      <c r="CT230" s="13"/>
      <c r="CU230" s="13"/>
    </row>
    <row r="231" spans="67:99" ht="12.75" customHeight="1">
      <c r="BO231" s="162" t="s">
        <v>341</v>
      </c>
      <c r="BP231" s="44" t="s">
        <v>529</v>
      </c>
      <c r="BQ231" s="3">
        <v>1260</v>
      </c>
      <c r="BR231" s="3">
        <v>66</v>
      </c>
      <c r="BS231" s="3">
        <v>34.5</v>
      </c>
      <c r="BT231" s="3">
        <v>21</v>
      </c>
      <c r="BU231" s="3">
        <f t="shared" si="52"/>
        <v>47817</v>
      </c>
      <c r="BV231" s="126">
        <f t="shared" si="53"/>
        <v>27.671875</v>
      </c>
      <c r="BW231" s="1" t="s">
        <v>436</v>
      </c>
      <c r="BY231" s="169" t="s">
        <v>409</v>
      </c>
      <c r="BZ231" s="1" t="s">
        <v>620</v>
      </c>
      <c r="CA231" s="63">
        <v>416</v>
      </c>
      <c r="CB231" s="63">
        <v>33</v>
      </c>
      <c r="CC231" s="63">
        <v>30</v>
      </c>
      <c r="CD231" s="63">
        <v>12</v>
      </c>
      <c r="CE231" s="63">
        <f t="shared" si="54"/>
        <v>11880</v>
      </c>
      <c r="CF231" s="126">
        <f aca="true" t="shared" si="56" ref="CF231:CF248">CE231/1728</f>
        <v>6.875</v>
      </c>
      <c r="CG231" s="1" t="s">
        <v>434</v>
      </c>
      <c r="CT231" s="13"/>
      <c r="CU231" s="13"/>
    </row>
    <row r="232" spans="67:99" ht="12.75" customHeight="1">
      <c r="BO232" s="162" t="s">
        <v>342</v>
      </c>
      <c r="BP232" s="44" t="s">
        <v>622</v>
      </c>
      <c r="BQ232" s="3">
        <v>1048</v>
      </c>
      <c r="BR232" s="3">
        <v>72</v>
      </c>
      <c r="BS232" s="3">
        <v>30</v>
      </c>
      <c r="BT232" s="3">
        <v>21</v>
      </c>
      <c r="BU232" s="3">
        <f t="shared" si="52"/>
        <v>45360</v>
      </c>
      <c r="BV232" s="126">
        <f t="shared" si="53"/>
        <v>26.25</v>
      </c>
      <c r="BW232" s="1" t="s">
        <v>436</v>
      </c>
      <c r="BY232" s="169" t="s">
        <v>410</v>
      </c>
      <c r="BZ232" s="1" t="s">
        <v>620</v>
      </c>
      <c r="CA232" s="63">
        <v>456</v>
      </c>
      <c r="CB232" s="63">
        <v>33</v>
      </c>
      <c r="CC232" s="63">
        <v>36</v>
      </c>
      <c r="CD232" s="63">
        <v>12</v>
      </c>
      <c r="CE232" s="63">
        <f t="shared" si="54"/>
        <v>14256</v>
      </c>
      <c r="CF232" s="126">
        <f t="shared" si="56"/>
        <v>8.25</v>
      </c>
      <c r="CG232" s="1" t="s">
        <v>434</v>
      </c>
      <c r="CT232" s="13"/>
      <c r="CU232" s="13"/>
    </row>
    <row r="233" spans="67:99" ht="12.75" customHeight="1">
      <c r="BO233" s="162" t="s">
        <v>347</v>
      </c>
      <c r="BP233" s="44" t="s">
        <v>529</v>
      </c>
      <c r="BQ233" s="3">
        <v>1310</v>
      </c>
      <c r="BR233" s="3">
        <v>72</v>
      </c>
      <c r="BS233" s="3">
        <v>34.5</v>
      </c>
      <c r="BT233" s="3">
        <v>21</v>
      </c>
      <c r="BU233" s="3">
        <f t="shared" si="52"/>
        <v>52164</v>
      </c>
      <c r="BV233" s="126">
        <f t="shared" si="53"/>
        <v>30.1875</v>
      </c>
      <c r="BW233" s="1" t="s">
        <v>436</v>
      </c>
      <c r="BY233" s="169" t="s">
        <v>411</v>
      </c>
      <c r="BZ233" s="1" t="s">
        <v>620</v>
      </c>
      <c r="CA233" s="63">
        <v>500</v>
      </c>
      <c r="CB233" s="63">
        <v>33</v>
      </c>
      <c r="CC233" s="63">
        <v>42</v>
      </c>
      <c r="CD233" s="63">
        <v>12</v>
      </c>
      <c r="CE233" s="63">
        <f aca="true" t="shared" si="57" ref="CE233:CE251">CB233*CC233*CD233</f>
        <v>16632</v>
      </c>
      <c r="CF233" s="126">
        <f t="shared" si="56"/>
        <v>9.625</v>
      </c>
      <c r="CG233" s="1" t="s">
        <v>434</v>
      </c>
      <c r="CT233" s="13"/>
      <c r="CU233" s="13"/>
    </row>
    <row r="234" spans="67:99" ht="12.75" customHeight="1">
      <c r="BO234" s="162" t="s">
        <v>49</v>
      </c>
      <c r="BP234" s="44" t="s">
        <v>622</v>
      </c>
      <c r="BQ234" s="3">
        <v>472</v>
      </c>
      <c r="BR234" s="3">
        <v>24</v>
      </c>
      <c r="BS234" s="3">
        <v>30</v>
      </c>
      <c r="BT234" s="3">
        <v>21</v>
      </c>
      <c r="BU234" s="3">
        <f t="shared" si="52"/>
        <v>15120</v>
      </c>
      <c r="BV234" s="126">
        <f t="shared" si="53"/>
        <v>8.75</v>
      </c>
      <c r="BW234" s="1" t="s">
        <v>436</v>
      </c>
      <c r="BY234" s="169" t="s">
        <v>412</v>
      </c>
      <c r="BZ234" s="1" t="s">
        <v>620</v>
      </c>
      <c r="CA234" s="63">
        <v>272</v>
      </c>
      <c r="CB234" s="63">
        <v>36</v>
      </c>
      <c r="CC234" s="63">
        <v>12</v>
      </c>
      <c r="CD234" s="63">
        <v>12</v>
      </c>
      <c r="CE234" s="63">
        <f t="shared" si="57"/>
        <v>5184</v>
      </c>
      <c r="CF234" s="126">
        <f t="shared" si="56"/>
        <v>3</v>
      </c>
      <c r="CG234" s="1" t="s">
        <v>434</v>
      </c>
      <c r="CT234" s="13"/>
      <c r="CU234" s="13"/>
    </row>
    <row r="235" spans="67:99" ht="12.75" customHeight="1">
      <c r="BO235" s="162" t="s">
        <v>50</v>
      </c>
      <c r="BP235" s="44" t="s">
        <v>529</v>
      </c>
      <c r="BQ235" s="3">
        <v>590</v>
      </c>
      <c r="BR235" s="3">
        <v>24</v>
      </c>
      <c r="BS235" s="3">
        <v>34.5</v>
      </c>
      <c r="BT235" s="3">
        <v>21</v>
      </c>
      <c r="BU235" s="3">
        <f t="shared" si="52"/>
        <v>17388</v>
      </c>
      <c r="BV235" s="126">
        <f t="shared" si="53"/>
        <v>10.0625</v>
      </c>
      <c r="BW235" s="1" t="s">
        <v>436</v>
      </c>
      <c r="BY235" s="169" t="s">
        <v>413</v>
      </c>
      <c r="BZ235" s="1" t="s">
        <v>620</v>
      </c>
      <c r="CA235" s="63">
        <v>288</v>
      </c>
      <c r="CB235" s="63">
        <v>36</v>
      </c>
      <c r="CC235" s="63">
        <v>15</v>
      </c>
      <c r="CD235" s="63">
        <v>12</v>
      </c>
      <c r="CE235" s="63">
        <f t="shared" si="57"/>
        <v>6480</v>
      </c>
      <c r="CF235" s="126">
        <f t="shared" si="56"/>
        <v>3.75</v>
      </c>
      <c r="CG235" s="1" t="s">
        <v>434</v>
      </c>
      <c r="CT235" s="13"/>
      <c r="CU235" s="13"/>
    </row>
    <row r="236" spans="67:99" ht="12.75" customHeight="1">
      <c r="BO236" s="162" t="s">
        <v>51</v>
      </c>
      <c r="BP236" s="44" t="s">
        <v>622</v>
      </c>
      <c r="BQ236" s="3">
        <v>496</v>
      </c>
      <c r="BR236" s="3">
        <v>30</v>
      </c>
      <c r="BS236" s="3">
        <v>30</v>
      </c>
      <c r="BT236" s="3">
        <v>21</v>
      </c>
      <c r="BU236" s="3">
        <f t="shared" si="52"/>
        <v>18900</v>
      </c>
      <c r="BV236" s="126">
        <f t="shared" si="53"/>
        <v>10.9375</v>
      </c>
      <c r="BW236" s="1" t="s">
        <v>436</v>
      </c>
      <c r="BY236" s="169" t="s">
        <v>414</v>
      </c>
      <c r="BZ236" s="1" t="s">
        <v>620</v>
      </c>
      <c r="CA236" s="63">
        <v>304</v>
      </c>
      <c r="CB236" s="63">
        <v>36</v>
      </c>
      <c r="CC236" s="63">
        <v>18</v>
      </c>
      <c r="CD236" s="63">
        <v>12</v>
      </c>
      <c r="CE236" s="63">
        <f t="shared" si="57"/>
        <v>7776</v>
      </c>
      <c r="CF236" s="126">
        <f t="shared" si="56"/>
        <v>4.5</v>
      </c>
      <c r="CG236" s="1" t="s">
        <v>434</v>
      </c>
      <c r="CT236" s="13"/>
      <c r="CU236" s="13"/>
    </row>
    <row r="237" spans="67:99" ht="12.75" customHeight="1">
      <c r="BO237" s="162" t="s">
        <v>52</v>
      </c>
      <c r="BP237" s="44" t="s">
        <v>529</v>
      </c>
      <c r="BQ237" s="3">
        <v>620</v>
      </c>
      <c r="BR237" s="3">
        <v>30</v>
      </c>
      <c r="BS237" s="3">
        <v>34.5</v>
      </c>
      <c r="BT237" s="3">
        <v>21</v>
      </c>
      <c r="BU237" s="3">
        <f t="shared" si="52"/>
        <v>21735</v>
      </c>
      <c r="BV237" s="126">
        <f t="shared" si="53"/>
        <v>12.578125</v>
      </c>
      <c r="BW237" s="1" t="s">
        <v>436</v>
      </c>
      <c r="BY237" s="169" t="s">
        <v>415</v>
      </c>
      <c r="BZ237" s="1" t="s">
        <v>620</v>
      </c>
      <c r="CA237" s="63">
        <v>324</v>
      </c>
      <c r="CB237" s="63">
        <v>36</v>
      </c>
      <c r="CC237" s="63">
        <v>24</v>
      </c>
      <c r="CD237" s="63">
        <v>12</v>
      </c>
      <c r="CE237" s="63">
        <f t="shared" si="57"/>
        <v>10368</v>
      </c>
      <c r="CF237" s="126">
        <f t="shared" si="56"/>
        <v>6</v>
      </c>
      <c r="CG237" s="1" t="s">
        <v>434</v>
      </c>
      <c r="CT237" s="13"/>
      <c r="CU237" s="13"/>
    </row>
    <row r="238" spans="67:99" ht="12.75" customHeight="1">
      <c r="BO238" s="162" t="s">
        <v>53</v>
      </c>
      <c r="BP238" s="44" t="s">
        <v>622</v>
      </c>
      <c r="BQ238" s="3">
        <v>520</v>
      </c>
      <c r="BR238" s="3">
        <v>36</v>
      </c>
      <c r="BS238" s="3">
        <v>30</v>
      </c>
      <c r="BT238" s="3">
        <v>21</v>
      </c>
      <c r="BU238" s="3">
        <f t="shared" si="52"/>
        <v>22680</v>
      </c>
      <c r="BV238" s="126">
        <f t="shared" si="53"/>
        <v>13.125</v>
      </c>
      <c r="BW238" s="1" t="s">
        <v>436</v>
      </c>
      <c r="BY238" s="169" t="s">
        <v>416</v>
      </c>
      <c r="BZ238" s="1" t="s">
        <v>620</v>
      </c>
      <c r="CA238" s="63">
        <v>428</v>
      </c>
      <c r="CB238" s="63">
        <v>36</v>
      </c>
      <c r="CC238" s="63">
        <v>30</v>
      </c>
      <c r="CD238" s="63">
        <v>12</v>
      </c>
      <c r="CE238" s="63">
        <f t="shared" si="57"/>
        <v>12960</v>
      </c>
      <c r="CF238" s="126">
        <f t="shared" si="56"/>
        <v>7.5</v>
      </c>
      <c r="CG238" s="1" t="s">
        <v>434</v>
      </c>
      <c r="CT238" s="13"/>
      <c r="CU238" s="13"/>
    </row>
    <row r="239" spans="67:99" ht="12.75" customHeight="1">
      <c r="BO239" s="162" t="s">
        <v>54</v>
      </c>
      <c r="BP239" s="44" t="s">
        <v>529</v>
      </c>
      <c r="BQ239" s="3">
        <v>650</v>
      </c>
      <c r="BR239" s="3">
        <v>36</v>
      </c>
      <c r="BS239" s="3">
        <v>34.5</v>
      </c>
      <c r="BT239" s="3">
        <v>21</v>
      </c>
      <c r="BU239" s="3">
        <f t="shared" si="52"/>
        <v>26082</v>
      </c>
      <c r="BV239" s="126">
        <f t="shared" si="53"/>
        <v>15.09375</v>
      </c>
      <c r="BW239" s="1" t="s">
        <v>436</v>
      </c>
      <c r="BY239" s="169" t="s">
        <v>417</v>
      </c>
      <c r="BZ239" s="1" t="s">
        <v>620</v>
      </c>
      <c r="CA239" s="63">
        <v>472</v>
      </c>
      <c r="CB239" s="63">
        <v>36</v>
      </c>
      <c r="CC239" s="63">
        <v>36</v>
      </c>
      <c r="CD239" s="63">
        <v>12</v>
      </c>
      <c r="CE239" s="63">
        <f t="shared" si="57"/>
        <v>15552</v>
      </c>
      <c r="CF239" s="126">
        <f t="shared" si="56"/>
        <v>9</v>
      </c>
      <c r="CG239" s="1" t="s">
        <v>434</v>
      </c>
      <c r="CT239" s="13"/>
      <c r="CU239" s="13"/>
    </row>
    <row r="240" spans="72:99" ht="12.75" customHeight="1">
      <c r="BT240" s="3">
        <v>21</v>
      </c>
      <c r="BU240" s="3">
        <f t="shared" si="52"/>
        <v>0</v>
      </c>
      <c r="BV240" s="126">
        <f t="shared" si="53"/>
        <v>0</v>
      </c>
      <c r="BW240" s="1" t="s">
        <v>436</v>
      </c>
      <c r="BY240" s="169" t="s">
        <v>418</v>
      </c>
      <c r="BZ240" s="1" t="s">
        <v>620</v>
      </c>
      <c r="CA240" s="63">
        <v>512</v>
      </c>
      <c r="CB240" s="63">
        <v>36</v>
      </c>
      <c r="CC240" s="63">
        <v>42</v>
      </c>
      <c r="CD240" s="63">
        <v>12</v>
      </c>
      <c r="CE240" s="63">
        <f t="shared" si="57"/>
        <v>18144</v>
      </c>
      <c r="CF240" s="126">
        <f t="shared" si="56"/>
        <v>10.5</v>
      </c>
      <c r="CG240" s="1" t="s">
        <v>434</v>
      </c>
      <c r="CT240" s="13"/>
      <c r="CU240" s="13"/>
    </row>
    <row r="241" spans="77:99" ht="12.75" customHeight="1">
      <c r="BY241" s="169" t="s">
        <v>419</v>
      </c>
      <c r="BZ241" s="1" t="s">
        <v>620</v>
      </c>
      <c r="CA241" s="63">
        <v>280</v>
      </c>
      <c r="CB241" s="63">
        <v>39</v>
      </c>
      <c r="CC241" s="63">
        <v>12</v>
      </c>
      <c r="CD241" s="63">
        <v>12</v>
      </c>
      <c r="CE241" s="63">
        <f t="shared" si="57"/>
        <v>5616</v>
      </c>
      <c r="CF241" s="126">
        <f t="shared" si="56"/>
        <v>3.25</v>
      </c>
      <c r="CG241" s="1" t="s">
        <v>434</v>
      </c>
      <c r="CT241" s="13"/>
      <c r="CU241" s="13"/>
    </row>
    <row r="242" spans="77:99" ht="12.75" customHeight="1">
      <c r="BY242" s="169" t="s">
        <v>420</v>
      </c>
      <c r="BZ242" s="1" t="s">
        <v>620</v>
      </c>
      <c r="CA242" s="63">
        <v>312</v>
      </c>
      <c r="CB242" s="63">
        <v>39</v>
      </c>
      <c r="CC242" s="63">
        <v>15</v>
      </c>
      <c r="CD242" s="63">
        <v>12</v>
      </c>
      <c r="CE242" s="63">
        <f t="shared" si="57"/>
        <v>7020</v>
      </c>
      <c r="CF242" s="126">
        <f t="shared" si="56"/>
        <v>4.0625</v>
      </c>
      <c r="CG242" s="1" t="s">
        <v>434</v>
      </c>
      <c r="CT242" s="13"/>
      <c r="CU242" s="13"/>
    </row>
    <row r="243" spans="77:99" ht="12.75" customHeight="1">
      <c r="BY243" s="169" t="s">
        <v>421</v>
      </c>
      <c r="BZ243" s="1" t="s">
        <v>620</v>
      </c>
      <c r="CA243" s="63">
        <v>324</v>
      </c>
      <c r="CB243" s="63">
        <v>39</v>
      </c>
      <c r="CC243" s="63">
        <v>18</v>
      </c>
      <c r="CD243" s="63">
        <v>12</v>
      </c>
      <c r="CE243" s="63">
        <f t="shared" si="57"/>
        <v>8424</v>
      </c>
      <c r="CF243" s="126">
        <f t="shared" si="56"/>
        <v>4.875</v>
      </c>
      <c r="CG243" s="1" t="s">
        <v>434</v>
      </c>
      <c r="CT243" s="13"/>
      <c r="CU243" s="13"/>
    </row>
    <row r="244" spans="77:99" ht="12.75" customHeight="1">
      <c r="BY244" s="169" t="s">
        <v>422</v>
      </c>
      <c r="BZ244" s="1" t="s">
        <v>620</v>
      </c>
      <c r="CA244" s="63">
        <v>340</v>
      </c>
      <c r="CB244" s="63">
        <v>39</v>
      </c>
      <c r="CC244" s="63">
        <v>24</v>
      </c>
      <c r="CD244" s="63">
        <v>12</v>
      </c>
      <c r="CE244" s="63">
        <f t="shared" si="57"/>
        <v>11232</v>
      </c>
      <c r="CF244" s="126">
        <f t="shared" si="56"/>
        <v>6.5</v>
      </c>
      <c r="CG244" s="1" t="s">
        <v>434</v>
      </c>
      <c r="CT244" s="13"/>
      <c r="CU244" s="13"/>
    </row>
    <row r="245" spans="77:99" ht="12.75" customHeight="1">
      <c r="BY245" s="169" t="s">
        <v>423</v>
      </c>
      <c r="BZ245" s="1" t="s">
        <v>620</v>
      </c>
      <c r="CA245" s="63">
        <v>456</v>
      </c>
      <c r="CB245" s="63">
        <v>39</v>
      </c>
      <c r="CC245" s="63">
        <v>30</v>
      </c>
      <c r="CD245" s="63">
        <v>12</v>
      </c>
      <c r="CE245" s="63">
        <f t="shared" si="57"/>
        <v>14040</v>
      </c>
      <c r="CF245" s="126">
        <f t="shared" si="56"/>
        <v>8.125</v>
      </c>
      <c r="CG245" s="1" t="s">
        <v>434</v>
      </c>
      <c r="CT245" s="13"/>
      <c r="CU245" s="13"/>
    </row>
    <row r="246" spans="77:99" ht="12.75" customHeight="1">
      <c r="BY246" s="169" t="s">
        <v>424</v>
      </c>
      <c r="BZ246" s="1" t="s">
        <v>620</v>
      </c>
      <c r="CA246" s="63">
        <v>500</v>
      </c>
      <c r="CB246" s="63">
        <v>39</v>
      </c>
      <c r="CC246" s="63">
        <v>36</v>
      </c>
      <c r="CD246" s="63">
        <v>12</v>
      </c>
      <c r="CE246" s="63">
        <f t="shared" si="57"/>
        <v>16848</v>
      </c>
      <c r="CF246" s="126">
        <f t="shared" si="56"/>
        <v>9.75</v>
      </c>
      <c r="CG246" s="1" t="s">
        <v>434</v>
      </c>
      <c r="CT246" s="13"/>
      <c r="CU246" s="13"/>
    </row>
    <row r="247" spans="77:99" ht="12.75" customHeight="1">
      <c r="BY247" s="169" t="s">
        <v>425</v>
      </c>
      <c r="CA247" s="63">
        <v>548</v>
      </c>
      <c r="CB247" s="63">
        <v>39</v>
      </c>
      <c r="CC247" s="63">
        <v>42</v>
      </c>
      <c r="CD247" s="63">
        <v>12</v>
      </c>
      <c r="CE247" s="63">
        <f t="shared" si="57"/>
        <v>19656</v>
      </c>
      <c r="CF247" s="126">
        <f t="shared" si="56"/>
        <v>11.375</v>
      </c>
      <c r="CG247" s="1" t="s">
        <v>434</v>
      </c>
      <c r="CT247" s="13"/>
      <c r="CU247" s="13"/>
    </row>
    <row r="248" spans="77:99" ht="12.75" customHeight="1">
      <c r="BY248" s="169" t="s">
        <v>426</v>
      </c>
      <c r="BZ248" s="1" t="s">
        <v>620</v>
      </c>
      <c r="CA248" s="63">
        <v>296</v>
      </c>
      <c r="CB248" s="63">
        <v>42</v>
      </c>
      <c r="CC248" s="63">
        <v>12</v>
      </c>
      <c r="CD248" s="63">
        <v>12</v>
      </c>
      <c r="CE248" s="63">
        <f t="shared" si="57"/>
        <v>6048</v>
      </c>
      <c r="CF248" s="126">
        <f t="shared" si="56"/>
        <v>3.5</v>
      </c>
      <c r="CG248" s="1" t="s">
        <v>434</v>
      </c>
      <c r="CT248" s="13"/>
      <c r="CU248" s="13"/>
    </row>
    <row r="249" spans="77:99" ht="12.75" customHeight="1">
      <c r="BY249" s="169" t="s">
        <v>427</v>
      </c>
      <c r="BZ249" s="1" t="s">
        <v>620</v>
      </c>
      <c r="CA249" s="63">
        <v>336</v>
      </c>
      <c r="CB249" s="63">
        <v>42</v>
      </c>
      <c r="CC249" s="63">
        <v>15</v>
      </c>
      <c r="CD249" s="63">
        <v>12</v>
      </c>
      <c r="CE249" s="63">
        <f t="shared" si="57"/>
        <v>7560</v>
      </c>
      <c r="CF249" s="126">
        <f aca="true" t="shared" si="58" ref="CF249:CF254">CE249/1728</f>
        <v>4.375</v>
      </c>
      <c r="CG249" s="1" t="s">
        <v>434</v>
      </c>
      <c r="CT249" s="13"/>
      <c r="CU249" s="13"/>
    </row>
    <row r="250" spans="77:99" ht="12.75" customHeight="1">
      <c r="BY250" s="169" t="s">
        <v>428</v>
      </c>
      <c r="BZ250" s="1" t="s">
        <v>620</v>
      </c>
      <c r="CA250" s="63">
        <v>344</v>
      </c>
      <c r="CB250" s="63">
        <v>42</v>
      </c>
      <c r="CC250" s="63">
        <v>18</v>
      </c>
      <c r="CD250" s="63">
        <v>12</v>
      </c>
      <c r="CE250" s="63">
        <f t="shared" si="57"/>
        <v>9072</v>
      </c>
      <c r="CF250" s="126">
        <f t="shared" si="58"/>
        <v>5.25</v>
      </c>
      <c r="CG250" s="1" t="s">
        <v>434</v>
      </c>
      <c r="CT250" s="13"/>
      <c r="CU250" s="13"/>
    </row>
    <row r="251" spans="77:99" ht="12.75" customHeight="1">
      <c r="BY251" s="169" t="s">
        <v>429</v>
      </c>
      <c r="BZ251" s="1" t="s">
        <v>620</v>
      </c>
      <c r="CA251" s="63">
        <v>364</v>
      </c>
      <c r="CB251" s="63">
        <v>42</v>
      </c>
      <c r="CC251" s="63">
        <v>24</v>
      </c>
      <c r="CD251" s="63">
        <v>12</v>
      </c>
      <c r="CE251" s="63">
        <f t="shared" si="57"/>
        <v>12096</v>
      </c>
      <c r="CF251" s="126">
        <f t="shared" si="58"/>
        <v>7</v>
      </c>
      <c r="CG251" s="1" t="s">
        <v>434</v>
      </c>
      <c r="CT251" s="13"/>
      <c r="CU251" s="13"/>
    </row>
    <row r="252" spans="77:99" ht="12.75" customHeight="1">
      <c r="BY252" s="169" t="s">
        <v>430</v>
      </c>
      <c r="BZ252" s="1" t="s">
        <v>620</v>
      </c>
      <c r="CA252" s="63">
        <v>480</v>
      </c>
      <c r="CB252" s="63">
        <v>42</v>
      </c>
      <c r="CC252" s="63">
        <v>30</v>
      </c>
      <c r="CD252" s="63">
        <v>12</v>
      </c>
      <c r="CE252" s="63">
        <f aca="true" t="shared" si="59" ref="CE252:CE258">CB252*CC252*CD252</f>
        <v>15120</v>
      </c>
      <c r="CF252" s="126">
        <f t="shared" si="58"/>
        <v>8.75</v>
      </c>
      <c r="CG252" s="1" t="s">
        <v>434</v>
      </c>
      <c r="CT252" s="13"/>
      <c r="CU252" s="13"/>
    </row>
    <row r="253" spans="77:99" ht="12.75" customHeight="1">
      <c r="BY253" s="169" t="s">
        <v>431</v>
      </c>
      <c r="BZ253" s="1" t="s">
        <v>620</v>
      </c>
      <c r="CA253" s="63">
        <v>528</v>
      </c>
      <c r="CB253" s="63">
        <v>42</v>
      </c>
      <c r="CC253" s="63">
        <v>36</v>
      </c>
      <c r="CD253" s="63">
        <v>12</v>
      </c>
      <c r="CE253" s="63">
        <f t="shared" si="59"/>
        <v>18144</v>
      </c>
      <c r="CF253" s="126">
        <f t="shared" si="58"/>
        <v>10.5</v>
      </c>
      <c r="CG253" s="1" t="s">
        <v>434</v>
      </c>
      <c r="CT253" s="13"/>
      <c r="CU253" s="13"/>
    </row>
    <row r="254" spans="77:99" ht="12.75" customHeight="1">
      <c r="BY254" s="169" t="s">
        <v>432</v>
      </c>
      <c r="BZ254" s="1" t="s">
        <v>620</v>
      </c>
      <c r="CA254" s="63">
        <v>576</v>
      </c>
      <c r="CB254" s="63">
        <v>42</v>
      </c>
      <c r="CC254" s="63">
        <v>42</v>
      </c>
      <c r="CD254" s="63">
        <v>12</v>
      </c>
      <c r="CE254" s="63">
        <f t="shared" si="59"/>
        <v>21168</v>
      </c>
      <c r="CF254" s="126">
        <f t="shared" si="58"/>
        <v>12.25</v>
      </c>
      <c r="CG254" s="1" t="s">
        <v>434</v>
      </c>
      <c r="CT254" s="13"/>
      <c r="CU254" s="13"/>
    </row>
    <row r="255" spans="77:99" ht="12.75" customHeight="1">
      <c r="BY255" s="169" t="s">
        <v>667</v>
      </c>
      <c r="BZ255" s="1" t="s">
        <v>620</v>
      </c>
      <c r="CA255" s="63">
        <v>224</v>
      </c>
      <c r="CB255" s="63">
        <v>9</v>
      </c>
      <c r="CC255" s="63">
        <v>24</v>
      </c>
      <c r="CD255" s="63">
        <v>12</v>
      </c>
      <c r="CE255" s="63">
        <f t="shared" si="59"/>
        <v>2592</v>
      </c>
      <c r="CF255" s="126">
        <f>CE255/1728</f>
        <v>1.5</v>
      </c>
      <c r="CG255" s="1" t="s">
        <v>434</v>
      </c>
      <c r="CT255" s="13"/>
      <c r="CU255" s="13"/>
    </row>
    <row r="256" spans="77:99" ht="12.75" customHeight="1">
      <c r="BY256" s="169" t="s">
        <v>668</v>
      </c>
      <c r="BZ256" s="1" t="s">
        <v>620</v>
      </c>
      <c r="CA256" s="63">
        <v>224</v>
      </c>
      <c r="CB256" s="63">
        <v>9</v>
      </c>
      <c r="CC256" s="63">
        <v>30</v>
      </c>
      <c r="CD256" s="63">
        <v>12</v>
      </c>
      <c r="CE256" s="63">
        <f t="shared" si="59"/>
        <v>3240</v>
      </c>
      <c r="CF256" s="126">
        <f>CE256/1728</f>
        <v>1.875</v>
      </c>
      <c r="CG256" s="1" t="s">
        <v>434</v>
      </c>
      <c r="CT256" s="13"/>
      <c r="CU256" s="13"/>
    </row>
    <row r="257" spans="77:99" ht="12.75" customHeight="1">
      <c r="BY257" s="169" t="s">
        <v>669</v>
      </c>
      <c r="BZ257" s="1" t="s">
        <v>620</v>
      </c>
      <c r="CA257" s="63">
        <v>248</v>
      </c>
      <c r="CB257" s="63">
        <v>9</v>
      </c>
      <c r="CC257" s="63">
        <v>36</v>
      </c>
      <c r="CD257" s="63">
        <v>12</v>
      </c>
      <c r="CE257" s="63">
        <f t="shared" si="59"/>
        <v>3888</v>
      </c>
      <c r="CF257" s="126">
        <f>CE257/1728</f>
        <v>2.25</v>
      </c>
      <c r="CG257" s="1" t="s">
        <v>434</v>
      </c>
      <c r="CT257" s="13"/>
      <c r="CU257" s="13"/>
    </row>
    <row r="258" spans="77:99" ht="12.75" customHeight="1">
      <c r="BY258" s="169" t="s">
        <v>670</v>
      </c>
      <c r="BZ258" s="1" t="s">
        <v>620</v>
      </c>
      <c r="CA258" s="63">
        <v>268</v>
      </c>
      <c r="CB258" s="63">
        <v>9</v>
      </c>
      <c r="CC258" s="63">
        <v>42</v>
      </c>
      <c r="CD258" s="63">
        <v>12</v>
      </c>
      <c r="CE258" s="63">
        <f t="shared" si="59"/>
        <v>4536</v>
      </c>
      <c r="CF258" s="126">
        <f>CE258/1728</f>
        <v>2.625</v>
      </c>
      <c r="CG258" s="1" t="s">
        <v>434</v>
      </c>
      <c r="CT258" s="13"/>
      <c r="CU258" s="13"/>
    </row>
    <row r="259" spans="98:99" ht="12.75" customHeight="1">
      <c r="CT259" s="13"/>
      <c r="CU259" s="13"/>
    </row>
    <row r="260" spans="98:99" ht="12.75" customHeight="1">
      <c r="CT260" s="13"/>
      <c r="CU260" s="13"/>
    </row>
    <row r="261" spans="98:99" ht="12.75" customHeight="1">
      <c r="CT261" s="13"/>
      <c r="CU261" s="13"/>
    </row>
    <row r="262" spans="98:99" ht="12.75" customHeight="1">
      <c r="CT262" s="13"/>
      <c r="CU262" s="13"/>
    </row>
    <row r="263" spans="98:99" ht="12.75" customHeight="1">
      <c r="CT263" s="13"/>
      <c r="CU263" s="13"/>
    </row>
    <row r="264" spans="98:99" ht="12.75" customHeight="1">
      <c r="CT264" s="13"/>
      <c r="CU264" s="13"/>
    </row>
    <row r="265" spans="98:99" ht="12.75" customHeight="1">
      <c r="CT265" s="13"/>
      <c r="CU265" s="13"/>
    </row>
    <row r="266" spans="98:99" ht="12.75" customHeight="1">
      <c r="CT266" s="13"/>
      <c r="CU266" s="13"/>
    </row>
    <row r="267" spans="98:99" ht="12.75" customHeight="1">
      <c r="CT267" s="13"/>
      <c r="CU267" s="13"/>
    </row>
    <row r="268" spans="98:99" ht="12.75" customHeight="1">
      <c r="CT268" s="13"/>
      <c r="CU268" s="13"/>
    </row>
    <row r="269" spans="98:99" ht="12.75" customHeight="1">
      <c r="CT269" s="13"/>
      <c r="CU269" s="13"/>
    </row>
    <row r="270" spans="98:99" ht="12.75" customHeight="1">
      <c r="CT270" s="13"/>
      <c r="CU270" s="13"/>
    </row>
    <row r="271" spans="98:99" ht="12.75" customHeight="1">
      <c r="CT271" s="13"/>
      <c r="CU271" s="13"/>
    </row>
    <row r="272" spans="98:99" ht="12.75" customHeight="1">
      <c r="CT272" s="13"/>
      <c r="CU272" s="13"/>
    </row>
    <row r="273" spans="98:99" ht="12.75" customHeight="1">
      <c r="CT273" s="13"/>
      <c r="CU273" s="13"/>
    </row>
    <row r="274" spans="98:99" ht="12.75" customHeight="1">
      <c r="CT274" s="13"/>
      <c r="CU274" s="13"/>
    </row>
    <row r="275" spans="98:99" ht="12.75" customHeight="1">
      <c r="CT275" s="13"/>
      <c r="CU275" s="13"/>
    </row>
    <row r="276" ht="12.75" customHeight="1">
      <c r="CU276" s="13"/>
    </row>
    <row r="277" ht="12.75" customHeight="1">
      <c r="CU277" s="13"/>
    </row>
    <row r="278" ht="12.75" customHeight="1">
      <c r="CU278" s="13"/>
    </row>
    <row r="279" ht="12.75" customHeight="1">
      <c r="CU279" s="13"/>
    </row>
    <row r="280" ht="12.75" customHeight="1">
      <c r="CU280" s="13"/>
    </row>
    <row r="281" ht="12.75" customHeight="1">
      <c r="CU281" s="13"/>
    </row>
    <row r="282" ht="12.75" customHeight="1">
      <c r="CU282" s="13"/>
    </row>
    <row r="283" ht="12.75" customHeight="1">
      <c r="CU283" s="13"/>
    </row>
    <row r="284" ht="12.75" customHeight="1">
      <c r="CU284" s="13"/>
    </row>
    <row r="285" ht="12.75" customHeight="1">
      <c r="CU285" s="13"/>
    </row>
    <row r="286" ht="12.75" customHeight="1">
      <c r="CU286" s="13"/>
    </row>
    <row r="287" ht="12.75" customHeight="1">
      <c r="CU287" s="13"/>
    </row>
    <row r="288" ht="12.75" customHeight="1">
      <c r="CU288" s="13"/>
    </row>
    <row r="289" ht="12.75" customHeight="1">
      <c r="CU289" s="13"/>
    </row>
    <row r="290" ht="12.75" customHeight="1">
      <c r="CU290" s="13"/>
    </row>
    <row r="291" ht="12.75" customHeight="1">
      <c r="CU291" s="13"/>
    </row>
    <row r="292" ht="12.75" customHeight="1">
      <c r="CU292" s="13"/>
    </row>
    <row r="293" ht="12.75" customHeight="1">
      <c r="CU293" s="13"/>
    </row>
    <row r="294" ht="12.75" customHeight="1">
      <c r="CU294" s="13"/>
    </row>
    <row r="295" ht="12.75" customHeight="1">
      <c r="CU295" s="13"/>
    </row>
    <row r="296" ht="12.75" customHeight="1">
      <c r="CU296" s="13"/>
    </row>
    <row r="297" ht="12.75" customHeight="1">
      <c r="CU297" s="13"/>
    </row>
    <row r="298" ht="12.75" customHeight="1">
      <c r="CU298" s="13"/>
    </row>
    <row r="299" ht="12.75" customHeight="1">
      <c r="CU299" s="13"/>
    </row>
    <row r="300" ht="12.75" customHeight="1">
      <c r="CU300" s="13"/>
    </row>
    <row r="301" ht="12.75" customHeight="1">
      <c r="CU301" s="13"/>
    </row>
    <row r="302" ht="12.75" customHeight="1">
      <c r="CU302" s="13"/>
    </row>
    <row r="303" ht="12.75" customHeight="1">
      <c r="CU303" s="13"/>
    </row>
    <row r="304" ht="12.75" customHeight="1">
      <c r="CU304" s="13"/>
    </row>
    <row r="305" ht="12.75" customHeight="1">
      <c r="CU305" s="13"/>
    </row>
    <row r="306" ht="12.75" customHeight="1">
      <c r="CU306" s="13"/>
    </row>
    <row r="307" ht="12.75" customHeight="1">
      <c r="CU307" s="13"/>
    </row>
    <row r="308" ht="12.75" customHeight="1">
      <c r="CU308" s="13"/>
    </row>
    <row r="309" ht="12.75" customHeight="1">
      <c r="CU309" s="13"/>
    </row>
    <row r="310" ht="12.75" customHeight="1">
      <c r="CU310" s="13"/>
    </row>
    <row r="311" ht="12.75" customHeight="1">
      <c r="CU311" s="13"/>
    </row>
    <row r="312" ht="12.75" customHeight="1">
      <c r="CU312" s="13"/>
    </row>
    <row r="313" ht="12.75" customHeight="1">
      <c r="CU313" s="13"/>
    </row>
    <row r="314" ht="12.75" customHeight="1">
      <c r="CU314" s="13"/>
    </row>
    <row r="315" ht="12.75" customHeight="1">
      <c r="CU315" s="13"/>
    </row>
    <row r="316" ht="12.75" customHeight="1">
      <c r="CU316" s="13"/>
    </row>
    <row r="317" ht="12.75" customHeight="1">
      <c r="CU317" s="13"/>
    </row>
    <row r="318" ht="12.75" customHeight="1">
      <c r="CU318" s="13"/>
    </row>
    <row r="319" ht="12.75" customHeight="1">
      <c r="CU319" s="13"/>
    </row>
    <row r="320" ht="12.75" customHeight="1">
      <c r="CU320" s="13"/>
    </row>
    <row r="321" ht="12.75" customHeight="1">
      <c r="CU321" s="13"/>
    </row>
    <row r="322" ht="12.75" customHeight="1">
      <c r="CU322" s="13"/>
    </row>
    <row r="323" ht="12.75" customHeight="1">
      <c r="CU323" s="13"/>
    </row>
    <row r="324" ht="12.75" customHeight="1">
      <c r="CU324" s="13"/>
    </row>
    <row r="325" ht="12.75" customHeight="1">
      <c r="CU325" s="13"/>
    </row>
    <row r="326" ht="12.75" customHeight="1">
      <c r="CU326" s="13"/>
    </row>
    <row r="327" ht="12.75" customHeight="1">
      <c r="CU327" s="13"/>
    </row>
    <row r="328" ht="12.75" customHeight="1">
      <c r="CU328" s="13"/>
    </row>
    <row r="329" ht="12.75" customHeight="1">
      <c r="CU329" s="13"/>
    </row>
    <row r="330" ht="12.75" customHeight="1">
      <c r="CU330" s="13"/>
    </row>
    <row r="331" ht="12.75" customHeight="1">
      <c r="CU331" s="13"/>
    </row>
    <row r="332" ht="12.75" customHeight="1">
      <c r="CU332" s="13"/>
    </row>
    <row r="333" ht="12.75" customHeight="1">
      <c r="CU333" s="13"/>
    </row>
    <row r="334" ht="12.75" customHeight="1">
      <c r="CU334" s="13"/>
    </row>
    <row r="335" ht="12.75" customHeight="1">
      <c r="CU335" s="13"/>
    </row>
    <row r="336" ht="12.75" customHeight="1">
      <c r="CU336" s="13"/>
    </row>
    <row r="337" ht="12.75" customHeight="1">
      <c r="CU337" s="13"/>
    </row>
    <row r="338" ht="12.75" customHeight="1">
      <c r="CU338" s="13"/>
    </row>
    <row r="339" ht="12.75" customHeight="1">
      <c r="CU339" s="13"/>
    </row>
    <row r="340" ht="12.75" customHeight="1">
      <c r="CU340" s="13"/>
    </row>
    <row r="341" ht="12.75" customHeight="1">
      <c r="CU341" s="13"/>
    </row>
    <row r="342" ht="12.75" customHeight="1">
      <c r="CU342" s="13"/>
    </row>
    <row r="343" ht="12.75" customHeight="1">
      <c r="CU343" s="13"/>
    </row>
    <row r="344" ht="12.75" customHeight="1">
      <c r="CU344" s="13"/>
    </row>
    <row r="345" ht="12.75" customHeight="1">
      <c r="CU345" s="13"/>
    </row>
    <row r="346" ht="12.75" customHeight="1">
      <c r="CU346" s="13"/>
    </row>
    <row r="347" ht="12.75" customHeight="1">
      <c r="CU347" s="13"/>
    </row>
    <row r="348" ht="12.75" customHeight="1">
      <c r="CU348" s="13"/>
    </row>
    <row r="349" ht="12.75" customHeight="1">
      <c r="CU349" s="13"/>
    </row>
    <row r="350" ht="12.75" customHeight="1">
      <c r="CU350" s="13"/>
    </row>
    <row r="351" ht="12.75" customHeight="1">
      <c r="CU351" s="13"/>
    </row>
    <row r="352" ht="12.75" customHeight="1">
      <c r="CU352" s="13"/>
    </row>
    <row r="353" ht="12.75" customHeight="1">
      <c r="CU353" s="13"/>
    </row>
    <row r="354" ht="12.75" customHeight="1">
      <c r="CU354" s="13"/>
    </row>
    <row r="355" ht="12.75" customHeight="1">
      <c r="CU355" s="13"/>
    </row>
    <row r="356" ht="12.75" customHeight="1">
      <c r="CU356" s="13"/>
    </row>
    <row r="357" ht="12.75" customHeight="1">
      <c r="CU357" s="13"/>
    </row>
    <row r="358" ht="12.75" customHeight="1">
      <c r="CU358" s="13"/>
    </row>
    <row r="359" ht="12.75" customHeight="1">
      <c r="CU359" s="13"/>
    </row>
    <row r="360" ht="12.75" customHeight="1">
      <c r="CU360" s="13"/>
    </row>
    <row r="946" ht="12.75" customHeight="1">
      <c r="BX946" s="7"/>
    </row>
  </sheetData>
  <sheetProtection/>
  <mergeCells count="49">
    <mergeCell ref="K4:O4"/>
    <mergeCell ref="V8:W8"/>
    <mergeCell ref="AE8:AF8"/>
    <mergeCell ref="V2:X2"/>
    <mergeCell ref="AE2:AG2"/>
    <mergeCell ref="AN2:AP2"/>
    <mergeCell ref="T4:X4"/>
    <mergeCell ref="AC4:AG4"/>
    <mergeCell ref="AL4:AP4"/>
    <mergeCell ref="D16:F16"/>
    <mergeCell ref="I16:K16"/>
    <mergeCell ref="F9:I9"/>
    <mergeCell ref="F10:I10"/>
    <mergeCell ref="F11:I11"/>
    <mergeCell ref="F12:I12"/>
    <mergeCell ref="F13:I13"/>
    <mergeCell ref="F14:I14"/>
    <mergeCell ref="AN8:AO8"/>
    <mergeCell ref="V9:W9"/>
    <mergeCell ref="AE9:AF9"/>
    <mergeCell ref="AN9:AO9"/>
    <mergeCell ref="R15:S15"/>
    <mergeCell ref="R16:S16"/>
    <mergeCell ref="L9:O9"/>
    <mergeCell ref="L10:O10"/>
    <mergeCell ref="L11:O11"/>
    <mergeCell ref="R12:S12"/>
    <mergeCell ref="R13:S13"/>
    <mergeCell ref="U11:W11"/>
    <mergeCell ref="U12:W12"/>
    <mergeCell ref="U13:W13"/>
    <mergeCell ref="AA11:AB11"/>
    <mergeCell ref="AA12:AB12"/>
    <mergeCell ref="AA13:AB13"/>
    <mergeCell ref="AA14:AB14"/>
    <mergeCell ref="AA15:AB15"/>
    <mergeCell ref="AA16:AB16"/>
    <mergeCell ref="AD11:AF11"/>
    <mergeCell ref="AD12:AF12"/>
    <mergeCell ref="AD13:AF13"/>
    <mergeCell ref="AJ14:AK14"/>
    <mergeCell ref="AJ15:AK15"/>
    <mergeCell ref="AJ16:AK16"/>
    <mergeCell ref="AM11:AO11"/>
    <mergeCell ref="AM12:AO12"/>
    <mergeCell ref="AM13:AO13"/>
    <mergeCell ref="AJ11:AK11"/>
    <mergeCell ref="AJ12:AK12"/>
    <mergeCell ref="AJ13:AK13"/>
  </mergeCells>
  <dataValidations count="14">
    <dataValidation type="list" allowBlank="1" showInputMessage="1" showErrorMessage="1" promptTitle="Door Style" prompt="Enter the Door Style !&#10;&#10;Look for the correct DOOR STYLE to match BOX STYLE !" sqref="I16:K16 D16:F16">
      <formula1>$BJ$2:$BJ$10</formula1>
    </dataValidation>
    <dataValidation type="list" allowBlank="1" showInputMessage="1" showErrorMessage="1" promptTitle="Box Style" prompt="Please Enter the Box Style !" errorTitle="Box Style Only !" error="Please Enter The Box Style from the list Only !" sqref="N2:O2">
      <formula1>$BF$2:$BF$5</formula1>
    </dataValidation>
    <dataValidation type="decimal" allowBlank="1" showInputMessage="1" showErrorMessage="1" prompt="Enter the Cabinet Factor !" error="Enter your company's Cabinet factor !" sqref="D17:E17 I17:J17">
      <formula1>0.001</formula1>
      <formula2>2</formula2>
    </dataValidation>
    <dataValidation type="decimal" allowBlank="1" showInputMessage="1" showErrorMessage="1" prompt="Enter the Miscellaneous Factor !" error="Enter your company's Misc. factor !" sqref="N17">
      <formula1>0.001</formula1>
      <formula2>2</formula2>
    </dataValidation>
    <dataValidation type="whole" operator="greaterThan" allowBlank="1" showInputMessage="1" showErrorMessage="1" promptTitle="Cabinet Quantity." prompt="Enter Cabinet Quantity !" error="Enter Whole numbers only !" sqref="B19:C47 G19:H47">
      <formula1>0</formula1>
    </dataValidation>
    <dataValidation type="whole" operator="greaterThan" allowBlank="1" showInputMessage="1" showErrorMessage="1" promptTitle="MIscellaneous Quantity." prompt="Enter Miscellaneous Quantity .&#10;&#10;Whole numbers ONLY !" error="Enter Whole numbers only !" sqref="L19:M47">
      <formula1>0</formula1>
    </dataValidation>
    <dataValidation operator="greaterThan" allowBlank="1" promptTitle="Cabinet Quantity." prompt="Enter Cabinet Quantity !" error="Enter Whole numbers only !" sqref="P19:Q47 Y19:Z47 AH19:AI47 W16 AF16 AO16"/>
    <dataValidation type="list" allowBlank="1" showInputMessage="1" showErrorMessage="1" promptTitle="Cabinets !" prompt="Enter the Cabinets or Choose from the drop down menu !" errorTitle="Incorrect Cabinet Entered !" error="NON-STANDARD Cabinet Entered ! &#10;&#10;Please enter standard Cabinets ." sqref="D19:E47">
      <formula1>Bases</formula1>
    </dataValidation>
    <dataValidation type="list" allowBlank="1" showInputMessage="1" showErrorMessage="1" promptTitle="Cabinets !" prompt="Enter the Cabinets or Choose from the drop down menu !" errorTitle="Incorrect Cabinet Entered !" error="NON-STANDARD Cabinet Entered ! &#10;&#10;Please enter standard Cabinets ." sqref="J19:J47 I20:I47">
      <formula1>Walls</formula1>
    </dataValidation>
    <dataValidation allowBlank="1" showInputMessage="1" showErrorMessage="1" promptTitle="Customer Info" sqref="L9:O11"/>
    <dataValidation errorStyle="information" allowBlank="1" showInputMessage="1" showErrorMessage="1" promptTitle="Customer Info" errorTitle="Customer Info" sqref="F9:F14 G10:J14"/>
    <dataValidation type="list" allowBlank="1" showInputMessage="1" showErrorMessage="1" promptTitle="Cabinets !" prompt="Enter the Cabinets or Choose from the drop down menu !" errorTitle="Incorrect Cabinet Entered !" error="NON-STANDARD Cabinet Entered ! &#10;&#10;Please enter standard Cabinets ." sqref="I19">
      <formula1>$BY$2:$BY$258</formula1>
    </dataValidation>
    <dataValidation type="list" allowBlank="1" showInputMessage="1" showErrorMessage="1" promptTitle="Miscellaneous !" prompt="Enter the Miscellaneous or Choose from the drop down menu !" errorTitle="Incorrect Cabinet Entered !" error="NON-STANDARD Cabinet Entered ! &#10;&#10;Please enter standard Cabinets ." sqref="N19:N47">
      <formula1>$CM$2:$CM$100</formula1>
    </dataValidation>
    <dataValidation type="list" allowBlank="1" showInputMessage="1" showErrorMessage="1" promptTitle="Wood\Color" prompt="Enter the Cabinet Wood\Color preferd.&#10;&#10;Watch the pull down menu for matching BOX STYLE." sqref="K4:O4">
      <formula1>$BL$1:$BL$32</formula1>
    </dataValidation>
  </dataValidations>
  <printOptions/>
  <pageMargins left="0.42" right="0.16" top="0.21" bottom="0.18" header="0" footer="0"/>
  <pageSetup horizontalDpi="300" verticalDpi="300" orientation="portrait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5"/>
    </row>
  </sheetData>
  <sheetProtection/>
  <dataValidations count="1">
    <dataValidation type="decimal" allowBlank="1" showInputMessage="1" showErrorMessage="1" promptTitle="Glazing Factor" prompt="Enter the percent for glazing.&#10;Ex.   10% is entered .10&#10;         17% is entered .17&#10;" sqref="A1">
      <formula1>0</formula1>
      <formula2>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Lifetime Cabinets Quote</dc:title>
  <dc:subject/>
  <dc:creator>Modified by BBA Jan 01, 2009</dc:creator>
  <cp:keywords/>
  <dc:description/>
  <cp:lastModifiedBy>aqueen</cp:lastModifiedBy>
  <cp:lastPrinted>2012-02-17T20:06:50Z</cp:lastPrinted>
  <dcterms:created xsi:type="dcterms:W3CDTF">2005-05-30T15:28:55Z</dcterms:created>
  <dcterms:modified xsi:type="dcterms:W3CDTF">2013-02-12T20:18:08Z</dcterms:modified>
  <cp:category/>
  <cp:version/>
  <cp:contentType/>
  <cp:contentStatus/>
</cp:coreProperties>
</file>